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ll2\Desktop\"/>
    </mc:Choice>
  </mc:AlternateContent>
  <bookViews>
    <workbookView xWindow="0" yWindow="0" windowWidth="0" windowHeight="0"/>
  </bookViews>
  <sheets>
    <sheet name="Rekapitulácia stavby" sheetId="1" r:id="rId1"/>
    <sheet name="SO-01 - Komunikácie - IBV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'SO-01 - Komunikácie - IBV...'!$C$122:$K$154</definedName>
    <definedName name="_xlnm.Print_Area" localSheetId="1">'SO-01 - Komunikácie - IBV...'!$C$4:$J$76,'SO-01 - Komunikácie - IBV...'!$C$82:$J$104,'SO-01 - Komunikácie - IBV...'!$C$110:$J$154</definedName>
    <definedName name="_xlnm.Print_Titles" localSheetId="1">'SO-01 - Komunikácie - IBV...'!$122:$122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54"/>
  <c r="BH154"/>
  <c r="BG154"/>
  <c r="BE154"/>
  <c r="BK154"/>
  <c r="J154"/>
  <c r="BF154"/>
  <c r="BI153"/>
  <c r="BH153"/>
  <c r="BG153"/>
  <c r="BE153"/>
  <c r="BK153"/>
  <c r="J153"/>
  <c r="BF153"/>
  <c r="BI152"/>
  <c r="BH152"/>
  <c r="BG152"/>
  <c r="BE152"/>
  <c r="BK152"/>
  <c r="J152"/>
  <c r="BF152"/>
  <c r="BI151"/>
  <c r="BH151"/>
  <c r="BG151"/>
  <c r="BE151"/>
  <c r="BK151"/>
  <c r="J151"/>
  <c r="BF151"/>
  <c r="BI150"/>
  <c r="BH150"/>
  <c r="BG150"/>
  <c r="BE150"/>
  <c r="BK150"/>
  <c r="J150"/>
  <c r="BF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9"/>
  <c r="F117"/>
  <c r="E115"/>
  <c r="F91"/>
  <c r="F89"/>
  <c r="E87"/>
  <c r="J24"/>
  <c r="E24"/>
  <c r="J92"/>
  <c r="J23"/>
  <c r="J21"/>
  <c r="E21"/>
  <c r="J119"/>
  <c r="J20"/>
  <c r="J18"/>
  <c r="E18"/>
  <c r="F92"/>
  <c r="J17"/>
  <c r="J12"/>
  <c r="J117"/>
  <c r="E7"/>
  <c r="E113"/>
  <c i="1" r="L90"/>
  <c r="AM90"/>
  <c r="AM89"/>
  <c r="L89"/>
  <c r="AM87"/>
  <c r="L87"/>
  <c r="L85"/>
  <c r="L84"/>
  <c i="2" r="J148"/>
  <c r="J146"/>
  <c r="J141"/>
  <c r="BK137"/>
  <c r="BK134"/>
  <c r="J130"/>
  <c r="J126"/>
  <c r="BK141"/>
  <c r="J133"/>
  <c r="BK127"/>
  <c r="J139"/>
  <c r="BK129"/>
  <c r="BK147"/>
  <c r="J147"/>
  <c r="J144"/>
  <c r="BK140"/>
  <c r="J136"/>
  <c r="BK133"/>
  <c r="J127"/>
  <c r="BK144"/>
  <c r="J140"/>
  <c r="J135"/>
  <c r="BK130"/>
  <c i="1" r="AS94"/>
  <c i="2" r="J134"/>
  <c r="J128"/>
  <c r="BK148"/>
  <c r="BK146"/>
  <c r="BK142"/>
  <c r="BK139"/>
  <c r="BK135"/>
  <c r="BK131"/>
  <c r="J129"/>
  <c r="J142"/>
  <c r="BK136"/>
  <c r="J131"/>
  <c r="BK126"/>
  <c r="J137"/>
  <c r="BK128"/>
  <c l="1" r="R125"/>
  <c r="R132"/>
  <c r="P125"/>
  <c r="BK132"/>
  <c r="J132"/>
  <c r="J99"/>
  <c r="R138"/>
  <c r="BK125"/>
  <c r="J125"/>
  <c r="J98"/>
  <c r="T125"/>
  <c r="P132"/>
  <c r="T132"/>
  <c r="BK138"/>
  <c r="J138"/>
  <c r="J100"/>
  <c r="P138"/>
  <c r="T138"/>
  <c r="BK145"/>
  <c r="J145"/>
  <c r="J102"/>
  <c r="P145"/>
  <c r="R145"/>
  <c r="T145"/>
  <c r="BK149"/>
  <c r="J149"/>
  <c r="J103"/>
  <c r="BK143"/>
  <c r="J143"/>
  <c r="J101"/>
  <c r="E85"/>
  <c r="J89"/>
  <c r="J120"/>
  <c r="BF129"/>
  <c r="J91"/>
  <c r="F120"/>
  <c r="BF126"/>
  <c r="BF128"/>
  <c r="BF130"/>
  <c r="BF133"/>
  <c r="BF137"/>
  <c r="BF139"/>
  <c r="BF127"/>
  <c r="BF134"/>
  <c r="BF136"/>
  <c r="BF142"/>
  <c r="BF144"/>
  <c r="BF131"/>
  <c r="BF135"/>
  <c r="BF140"/>
  <c r="BF141"/>
  <c r="BF146"/>
  <c r="BF147"/>
  <c r="BF148"/>
  <c r="F36"/>
  <c i="1" r="BC95"/>
  <c r="BC94"/>
  <c r="AY94"/>
  <c i="2" r="J33"/>
  <c i="1" r="AV95"/>
  <c i="2" r="F35"/>
  <c i="1" r="BB95"/>
  <c r="BB94"/>
  <c r="W31"/>
  <c i="2" r="F33"/>
  <c i="1" r="AZ95"/>
  <c r="AZ94"/>
  <c r="W29"/>
  <c i="2" r="F37"/>
  <c i="1" r="BD95"/>
  <c r="BD94"/>
  <c r="W33"/>
  <c i="2" l="1" r="T124"/>
  <c r="T123"/>
  <c r="P124"/>
  <c r="P123"/>
  <c i="1" r="AU95"/>
  <c i="2" r="R124"/>
  <c r="R123"/>
  <c r="BK124"/>
  <c r="J124"/>
  <c r="J97"/>
  <c i="1" r="AU94"/>
  <c r="AX94"/>
  <c i="2" r="F34"/>
  <c i="1" r="BA95"/>
  <c r="BA94"/>
  <c r="AW94"/>
  <c r="AK30"/>
  <c r="AV94"/>
  <c r="AK29"/>
  <c r="W32"/>
  <c i="2" r="J34"/>
  <c i="1" r="AW95"/>
  <c r="AT95"/>
  <c i="2" l="1" r="BK123"/>
  <c r="J123"/>
  <c r="J30"/>
  <c i="1" r="AG95"/>
  <c r="AG94"/>
  <c r="AK26"/>
  <c r="AK35"/>
  <c r="AT94"/>
  <c r="AN94"/>
  <c r="W30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<sst xmlns="http://schemas.openxmlformats.org/spreadsheetml/2006/main">
  <si>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</si>
  <si>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</si>
  <si>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</si>
  <si>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</si>
  <si>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</si>
  <si>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{a770ad14-950b-4a60-adce-3e85b59fabaf}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</si>
  <si>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</si>
  <si>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</si>
  <si>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</si>
  <si>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</si>
  <si>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</si>
  <si>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</si>
  <si>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</si>
  <si>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F_002_22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</si>
  <si>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</si>
  <si>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</si>
  <si>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Miestne komunikácie v obci  Kláštor pod Znievom</t>
  </si>
  <si>
    <t>JKSO:</t>
  </si>
  <si>
    <t>KS:</t>
  </si>
  <si>
    <t>Miesto:</t>
  </si>
  <si>
    <t>Klášor pod Znievom</t>
  </si>
  <si>
    <t>Dátum:</t>
  </si>
  <si>
    <t>28. 6. 2022</t>
  </si>
  <si>
    <t>Objednávateľ:</t>
  </si>
  <si>
    <t>IČO:</t>
  </si>
  <si>
    <t>Obec Kláštor pod Znievom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</si>
  <si>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</si>
  <si>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</si>
  <si>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</si>
  <si>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</si>
  <si>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</si>
  <si>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</si>
  <si>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</si>
  <si>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</si>
  <si>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</si>
  <si>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</si>
  <si>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</si>
  <si>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</si>
  <si>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</si>
  <si>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</si>
  <si>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</si>
  <si>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</si>
  <si>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</si>
  <si>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</si>
  <si>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</si>
  <si>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</si>
  <si>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</si>
  <si>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</si>
  <si>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</si>
  <si>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</si>
  <si>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</si>
  <si>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</si>
  <si>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</si>
  <si>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</si>
  <si>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</si>
  <si>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</si>
  <si>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</si>
  <si>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</si>
  <si>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</si>
  <si>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</si>
  <si>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</si>
  <si>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</si>
  <si>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</si>
  <si>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</si>
  <si>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</si>
  <si>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</si>
  <si>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</si>
  <si>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</si>
  <si>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</si>
  <si>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</si>
  <si>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</si>
  <si>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</si>
  <si>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</si>
  <si>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</si>
  <si>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</si>
  <si>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</si>
  <si>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</si>
  <si>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</si>
  <si>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</si>
  <si>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</si>
  <si>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Komunikácie - IBV pri ihrisku</t>
  </si>
  <si>
    <t>STA</t>
  </si>
  <si>
    <t>1</t>
  </si>
  <si>
    <t>{91ace897-c2db-4bbd-b21e-8bde9aecf3b5}</t>
  </si>
  <si>
    <t>KRYCÍ LIST ROZPOČTU</t>
  </si>
  <si>
    <t>Objekt:</t>
  </si>
  <si>
    <t>SO-01 - Komunikácie - IBV pri ihrisku</t>
  </si>
  <si>
    <t>Kláštor pod Znievom</t>
  </si>
  <si>
    <t>obec Kláštor pod Znievom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</si>
  <si>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</si>
  <si>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</si>
  <si>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</si>
  <si>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</si>
  <si>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</si>
  <si>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</si>
  <si>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</si>
  <si>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</si>
  <si>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</si>
  <si>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</si>
  <si>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</si>
  <si>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</si>
  <si>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</si>
  <si>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</si>
  <si>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</si>
  <si>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</si>
  <si>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</si>
  <si>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</si>
  <si>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</si>
  <si>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</si>
  <si>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</si>
  <si>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</si>
  <si>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</si>
  <si>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</si>
  <si>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</si>
  <si>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</si>
  <si>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</si>
  <si>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</si>
  <si>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</si>
  <si>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113107223.S0</t>
  </si>
  <si>
    <t xml:space="preserve">Úprava krytu v ploche nad 200 m2 z kameniva hrubého drveného, hr. 200 do 300 mm,  -0,40000t</t>
  </si>
  <si>
    <t>m2</t>
  </si>
  <si>
    <t>4</t>
  </si>
  <si>
    <t>2</t>
  </si>
  <si>
    <t>-1174633478</t>
  </si>
  <si>
    <t>122202203.S</t>
  </si>
  <si>
    <t>Odkopávka a prekopávka nezapažená pre cesty, v hornine 3 od 1000 do 10000m3</t>
  </si>
  <si>
    <t>m3</t>
  </si>
  <si>
    <t>-1626225565</t>
  </si>
  <si>
    <t>3</t>
  </si>
  <si>
    <t>122202209.S</t>
  </si>
  <si>
    <t>Odkopávky a prekopávky nezapažené pre cesty. Príplatok za lepivosť horniny 3</t>
  </si>
  <si>
    <t>-253893721</t>
  </si>
  <si>
    <t>162301162.S</t>
  </si>
  <si>
    <t xml:space="preserve">Vodorovné premiestnenie výkopku po nespevnenej ceste z  horniny tr.1-4, nad 1000 do 10000 m3 na vzdialenosť do 1000 m</t>
  </si>
  <si>
    <t>-1286237484</t>
  </si>
  <si>
    <t>5</t>
  </si>
  <si>
    <t>171201203.S</t>
  </si>
  <si>
    <t>Uloženie sypaniny na skládky nad 1000 do 10000 m3</t>
  </si>
  <si>
    <t>1258132960</t>
  </si>
  <si>
    <t>6</t>
  </si>
  <si>
    <t>181201102.S</t>
  </si>
  <si>
    <t>Úprava pláne v násypoch v hornine 1-4 so zhutnením</t>
  </si>
  <si>
    <t>-1972965053</t>
  </si>
  <si>
    <t>Komunikácie</t>
  </si>
  <si>
    <t>7</t>
  </si>
  <si>
    <t>564851111.S</t>
  </si>
  <si>
    <t>Podklad zo štrkodrviny s rozprestretím a zhutnením, po zhutnení hr. 150 mm</t>
  </si>
  <si>
    <t>1720530435</t>
  </si>
  <si>
    <t>8</t>
  </si>
  <si>
    <t>564861111.S</t>
  </si>
  <si>
    <t>Podklad zo štrkodrviny s rozprestretím a zhutnením, po zhutnení hr. 200 mm</t>
  </si>
  <si>
    <t>-32449512</t>
  </si>
  <si>
    <t>9</t>
  </si>
  <si>
    <t>573231111.S</t>
  </si>
  <si>
    <t>Postrek asfaltový spojovací bez posypu kamenivom z cestnej emulzie v množstve 0,80 kg/m2</t>
  </si>
  <si>
    <t>1326744294</t>
  </si>
  <si>
    <t>10</t>
  </si>
  <si>
    <t>577144231.S</t>
  </si>
  <si>
    <t>Asfaltový betón vrstva obrusná AC 11 O v pruhu š. do 3 m z nemodifik. asfaltu tr. II, po zhutnení hr. 50 mm</t>
  </si>
  <si>
    <t>-1566001833</t>
  </si>
  <si>
    <t>11</t>
  </si>
  <si>
    <t>577164331.S</t>
  </si>
  <si>
    <t>Asfaltový betón vrstva obrusná alebo ložná AC 16 v pruhu š. do 3 m z nemodifik. asfaltu tr. II, po zhutnení hr. 70 mm</t>
  </si>
  <si>
    <t>316445454</t>
  </si>
  <si>
    <t>Ostatné konštrukcie a práce-búranie</t>
  </si>
  <si>
    <t>12</t>
  </si>
  <si>
    <t>916361112.S</t>
  </si>
  <si>
    <t>Osadenie cestného obrubníka betónového ležatého do lôžka z betónu prostého tr. C 16/20 s bočnou oporou</t>
  </si>
  <si>
    <t>m</t>
  </si>
  <si>
    <t>1388510199</t>
  </si>
  <si>
    <t>13</t>
  </si>
  <si>
    <t>M</t>
  </si>
  <si>
    <t>592170003800.S</t>
  </si>
  <si>
    <t>Obrubník cestný so skosením, lxšxv 1000x150x250 mm, prírodný</t>
  </si>
  <si>
    <t>ks</t>
  </si>
  <si>
    <t>128</t>
  </si>
  <si>
    <t>1857012561</t>
  </si>
  <si>
    <t>14</t>
  </si>
  <si>
    <t>592170002400.S</t>
  </si>
  <si>
    <t>Obrubník cestný nábehový, lxšxv 1000x200x150(100) mm</t>
  </si>
  <si>
    <t>1938806402</t>
  </si>
  <si>
    <t>15</t>
  </si>
  <si>
    <t>979082315.S</t>
  </si>
  <si>
    <t>Vodorovná doprava sutiny a vybúraných hmôt bez naloženia ale so zložením do 3000 m</t>
  </si>
  <si>
    <t>t</t>
  </si>
  <si>
    <t>1604604038</t>
  </si>
  <si>
    <t>99</t>
  </si>
  <si>
    <t>Presun hmôt HSV</t>
  </si>
  <si>
    <t>16</t>
  </si>
  <si>
    <t>998222011.S</t>
  </si>
  <si>
    <t>Presun hmôt pre pozemné komunikácie s krytom z kameniva (8222, 8225) akejkoľvek dĺžky objektu</t>
  </si>
  <si>
    <t>-508889377</t>
  </si>
  <si>
    <t>VRN</t>
  </si>
  <si>
    <t>Investičné náklady neobsiahnuté v cenách</t>
  </si>
  <si>
    <t>17</t>
  </si>
  <si>
    <t>000300016.S</t>
  </si>
  <si>
    <t>Geodetické práce - vykonávané pred výstavbou určenie vytyčovacej siete, vytýčenie staveniska, staveb. objektu</t>
  </si>
  <si>
    <t>eur</t>
  </si>
  <si>
    <t>1024</t>
  </si>
  <si>
    <t>2031364312</t>
  </si>
  <si>
    <t>18</t>
  </si>
  <si>
    <t>000300021.S</t>
  </si>
  <si>
    <t>Geodetické práce - vykonávané v priebehu výstavby výškové merania</t>
  </si>
  <si>
    <t>-2104722343</t>
  </si>
  <si>
    <t>19</t>
  </si>
  <si>
    <t>000300031.S</t>
  </si>
  <si>
    <t>Geodetické práce - vykonávané po výstavbe zameranie skutočného vyhotovenia stavby</t>
  </si>
  <si>
    <t>-1879868873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</si>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</sst>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0" fillId="2" borderId="22" xfId="0" applyFont="1" applyFill="1" applyBorder="1" applyAlignment="1" applyProtection="1">
      <alignment horizontal="left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F_002_22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Miestne komunikácie v obci  Kláštor pod Znievom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Klášor pod Znievom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28. 6. 2022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Obec Kláštor pod Znievom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16.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Komunikácie - IBV...'!J30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'SO-01 - Komunikácie - IBV...'!P123</f>
        <v>0</v>
      </c>
      <c r="AV95" s="131">
        <f>'SO-01 - Komunikácie - IBV...'!J33</f>
        <v>0</v>
      </c>
      <c r="AW95" s="131">
        <f>'SO-01 - Komunikácie - IBV...'!J34</f>
        <v>0</v>
      </c>
      <c r="AX95" s="131">
        <f>'SO-01 - Komunikácie - IBV...'!J35</f>
        <v>0</v>
      </c>
      <c r="AY95" s="131">
        <f>'SO-01 - Komunikácie - IBV...'!J36</f>
        <v>0</v>
      </c>
      <c r="AZ95" s="131">
        <f>'SO-01 - Komunikácie - IBV...'!F33</f>
        <v>0</v>
      </c>
      <c r="BA95" s="131">
        <f>'SO-01 - Komunikácie - IBV...'!F34</f>
        <v>0</v>
      </c>
      <c r="BB95" s="131">
        <f>'SO-01 - Komunikácie - IBV...'!F35</f>
        <v>0</v>
      </c>
      <c r="BC95" s="131">
        <f>'SO-01 - Komunikácie - IBV...'!F36</f>
        <v>0</v>
      </c>
      <c r="BD95" s="133">
        <f>'SO-01 - Komunikácie - IBV...'!F37</f>
        <v>0</v>
      </c>
      <c r="BE95" s="7"/>
      <c r="BT95" s="134" t="s">
        <v>82</v>
      </c>
      <c r="BV95" s="134" t="s">
        <v>76</v>
      </c>
      <c r="BW95" s="134" t="s">
        <v>83</v>
      </c>
      <c r="BX95" s="134" t="s">
        <v>5</v>
      </c>
      <c r="CL95" s="134" t="s">
        <v>1</v>
      </c>
      <c r="CM95" s="134" t="s">
        <v>74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FyBnGj300kIGrx8TjYnsW2ITahQiu3KcszyP5SnsOS0sIqeoncCk/uWdcQZ+4Ab1A8jNEKc93TpW3hIe6IFmGQ==" hashValue="m9BNp2HHEhbIUoa/yQiKgxf3YBktXlzidsLtqvR0M9pP75A2Mi1inuePbierhWYhtDXeoBc6zwLGtaSDXWNjiA==" algorithmName="SHA-512" password="C758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-01 - Komunikácie - IB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74</v>
      </c>
    </row>
    <row r="4" s="1" customFormat="1" ht="24.96" customHeight="1">
      <c r="B4" s="17"/>
      <c r="D4" s="137" t="s">
        <v>84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15</v>
      </c>
      <c r="L6" s="17"/>
    </row>
    <row r="7" s="1" customFormat="1" ht="16.5" customHeight="1">
      <c r="B7" s="17"/>
      <c r="E7" s="140" t="str">
        <f>'Rekapitulácia stavby'!K6</f>
        <v xml:space="preserve">Miestne komunikácie v obci  Kláštor pod Znievom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1" t="s">
        <v>86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17</v>
      </c>
      <c r="E11" s="35"/>
      <c r="F11" s="142" t="s">
        <v>1</v>
      </c>
      <c r="G11" s="35"/>
      <c r="H11" s="35"/>
      <c r="I11" s="139" t="s">
        <v>18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19</v>
      </c>
      <c r="E12" s="35"/>
      <c r="F12" s="142" t="s">
        <v>87</v>
      </c>
      <c r="G12" s="35"/>
      <c r="H12" s="35"/>
      <c r="I12" s="139" t="s">
        <v>21</v>
      </c>
      <c r="J12" s="143" t="str">
        <f>'Rekapitulácia stavby'!AN8</f>
        <v>28. 6. 2022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23</v>
      </c>
      <c r="E14" s="35"/>
      <c r="F14" s="35"/>
      <c r="G14" s="35"/>
      <c r="H14" s="35"/>
      <c r="I14" s="139" t="s">
        <v>24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88</v>
      </c>
      <c r="F15" s="35"/>
      <c r="G15" s="35"/>
      <c r="H15" s="35"/>
      <c r="I15" s="139" t="s">
        <v>26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27</v>
      </c>
      <c r="E17" s="35"/>
      <c r="F17" s="35"/>
      <c r="G17" s="35"/>
      <c r="H17" s="35"/>
      <c r="I17" s="139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29</v>
      </c>
      <c r="E20" s="35"/>
      <c r="F20" s="35"/>
      <c r="G20" s="35"/>
      <c r="H20" s="35"/>
      <c r="I20" s="139" t="s">
        <v>24</v>
      </c>
      <c r="J20" s="142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tr">
        <f>IF('Rekapitulácia stavby'!E17="","",'Rekapitulácia stavby'!E17)</f>
        <v xml:space="preserve"> </v>
      </c>
      <c r="F21" s="35"/>
      <c r="G21" s="35"/>
      <c r="H21" s="35"/>
      <c r="I21" s="139" t="s">
        <v>26</v>
      </c>
      <c r="J21" s="142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24</v>
      </c>
      <c r="J23" s="142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tr">
        <f>IF('Rekapitulácia stavby'!E20="","",'Rekapitulácia stavby'!E20)</f>
        <v xml:space="preserve"> </v>
      </c>
      <c r="F24" s="35"/>
      <c r="G24" s="35"/>
      <c r="H24" s="35"/>
      <c r="I24" s="139" t="s">
        <v>26</v>
      </c>
      <c r="J24" s="142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34</v>
      </c>
      <c r="E30" s="35"/>
      <c r="F30" s="35"/>
      <c r="G30" s="35"/>
      <c r="H30" s="35"/>
      <c r="I30" s="35"/>
      <c r="J30" s="150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36</v>
      </c>
      <c r="G32" s="35"/>
      <c r="H32" s="35"/>
      <c r="I32" s="151" t="s">
        <v>35</v>
      </c>
      <c r="J32" s="151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38</v>
      </c>
      <c r="E33" s="153" t="s">
        <v>39</v>
      </c>
      <c r="F33" s="154">
        <f>ROUND((ROUND((SUM(BE123:BE148)),  2) + SUM(BE150:BE154)), 2)</f>
        <v>0</v>
      </c>
      <c r="G33" s="155"/>
      <c r="H33" s="155"/>
      <c r="I33" s="156">
        <v>0.20000000000000001</v>
      </c>
      <c r="J33" s="154">
        <f>ROUND((ROUND(((SUM(BE123:BE148))*I33),  2) + (SUM(BE150:BE154)*I33)),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40</v>
      </c>
      <c r="F34" s="154">
        <f>ROUND((ROUND((SUM(BF123:BF148)),  2) + SUM(BF150:BF154)), 2)</f>
        <v>0</v>
      </c>
      <c r="G34" s="155"/>
      <c r="H34" s="155"/>
      <c r="I34" s="156">
        <v>0.20000000000000001</v>
      </c>
      <c r="J34" s="154">
        <f>ROUND((ROUND(((SUM(BF123:BF148))*I34),  2) + (SUM(BF150:BF154)*I34)),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41</v>
      </c>
      <c r="F35" s="157">
        <f>ROUND((ROUND((SUM(BG123:BG148)),  2) + SUM(BG150:BG154)),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42</v>
      </c>
      <c r="F36" s="157">
        <f>ROUND((ROUND((SUM(BH123:BH148)),  2) + SUM(BH150:BH154)),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43</v>
      </c>
      <c r="F37" s="154">
        <f>ROUND((ROUND((SUM(BI123:BI148)),  2) + SUM(BI150:BI154)),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44</v>
      </c>
      <c r="E39" s="161"/>
      <c r="F39" s="161"/>
      <c r="G39" s="162" t="s">
        <v>45</v>
      </c>
      <c r="H39" s="163" t="s">
        <v>46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47</v>
      </c>
      <c r="E50" s="167"/>
      <c r="F50" s="167"/>
      <c r="G50" s="166" t="s">
        <v>48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49</v>
      </c>
      <c r="E61" s="169"/>
      <c r="F61" s="170" t="s">
        <v>50</v>
      </c>
      <c r="G61" s="168" t="s">
        <v>49</v>
      </c>
      <c r="H61" s="169"/>
      <c r="I61" s="169"/>
      <c r="J61" s="171" t="s">
        <v>50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51</v>
      </c>
      <c r="E65" s="172"/>
      <c r="F65" s="172"/>
      <c r="G65" s="166" t="s">
        <v>52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49</v>
      </c>
      <c r="E76" s="169"/>
      <c r="F76" s="170" t="s">
        <v>50</v>
      </c>
      <c r="G76" s="168" t="s">
        <v>49</v>
      </c>
      <c r="H76" s="169"/>
      <c r="I76" s="169"/>
      <c r="J76" s="171" t="s">
        <v>50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 xml:space="preserve">Miestne komunikácie v obci  Kláštor pod Znievom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SO-01 - Komunikácie - IBV pri ihrisku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Kláštor pod Znievom</v>
      </c>
      <c r="G89" s="37"/>
      <c r="H89" s="37"/>
      <c r="I89" s="29" t="s">
        <v>21</v>
      </c>
      <c r="J89" s="82" t="str">
        <f>IF(J12="","",J12)</f>
        <v>28. 6. 2022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obec Kláštor pod Znievom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90</v>
      </c>
      <c r="D94" s="179"/>
      <c r="E94" s="179"/>
      <c r="F94" s="179"/>
      <c r="G94" s="179"/>
      <c r="H94" s="179"/>
      <c r="I94" s="179"/>
      <c r="J94" s="180" t="s">
        <v>91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92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93</v>
      </c>
    </row>
    <row r="97" s="9" customFormat="1" ht="24.96" customHeight="1">
      <c r="A97" s="9"/>
      <c r="B97" s="182"/>
      <c r="C97" s="183"/>
      <c r="D97" s="184" t="s">
        <v>94</v>
      </c>
      <c r="E97" s="185"/>
      <c r="F97" s="185"/>
      <c r="G97" s="185"/>
      <c r="H97" s="185"/>
      <c r="I97" s="185"/>
      <c r="J97" s="186">
        <f>J124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95</v>
      </c>
      <c r="E98" s="191"/>
      <c r="F98" s="191"/>
      <c r="G98" s="191"/>
      <c r="H98" s="191"/>
      <c r="I98" s="191"/>
      <c r="J98" s="192">
        <f>J125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96</v>
      </c>
      <c r="E99" s="191"/>
      <c r="F99" s="191"/>
      <c r="G99" s="191"/>
      <c r="H99" s="191"/>
      <c r="I99" s="191"/>
      <c r="J99" s="192">
        <f>J132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97</v>
      </c>
      <c r="E100" s="191"/>
      <c r="F100" s="191"/>
      <c r="G100" s="191"/>
      <c r="H100" s="191"/>
      <c r="I100" s="191"/>
      <c r="J100" s="192">
        <f>J138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98</v>
      </c>
      <c r="E101" s="191"/>
      <c r="F101" s="191"/>
      <c r="G101" s="191"/>
      <c r="H101" s="191"/>
      <c r="I101" s="191"/>
      <c r="J101" s="192">
        <f>J143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2"/>
      <c r="C102" s="183"/>
      <c r="D102" s="184" t="s">
        <v>99</v>
      </c>
      <c r="E102" s="185"/>
      <c r="F102" s="185"/>
      <c r="G102" s="185"/>
      <c r="H102" s="185"/>
      <c r="I102" s="185"/>
      <c r="J102" s="186">
        <f>J145</f>
        <v>0</v>
      </c>
      <c r="K102" s="183"/>
      <c r="L102" s="18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182"/>
      <c r="C103" s="183"/>
      <c r="D103" s="194" t="s">
        <v>100</v>
      </c>
      <c r="E103" s="183"/>
      <c r="F103" s="183"/>
      <c r="G103" s="183"/>
      <c r="H103" s="183"/>
      <c r="I103" s="183"/>
      <c r="J103" s="195">
        <f>J149</f>
        <v>0</v>
      </c>
      <c r="K103" s="183"/>
      <c r="L103" s="18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101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7" t="str">
        <f>E7</f>
        <v xml:space="preserve">Miestne komunikácie v obci  Kláštor pod Znievom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85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SO-01 - Komunikácie - IBV pri ihrisku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>Kláštor pod Znievom</v>
      </c>
      <c r="G117" s="37"/>
      <c r="H117" s="37"/>
      <c r="I117" s="29" t="s">
        <v>21</v>
      </c>
      <c r="J117" s="82" t="str">
        <f>IF(J12="","",J12)</f>
        <v>28. 6. 2022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>obec Kláštor pod Znievom</v>
      </c>
      <c r="G119" s="37"/>
      <c r="H119" s="37"/>
      <c r="I119" s="29" t="s">
        <v>29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6"/>
      <c r="B122" s="197"/>
      <c r="C122" s="198" t="s">
        <v>102</v>
      </c>
      <c r="D122" s="199" t="s">
        <v>59</v>
      </c>
      <c r="E122" s="199" t="s">
        <v>55</v>
      </c>
      <c r="F122" s="199" t="s">
        <v>56</v>
      </c>
      <c r="G122" s="199" t="s">
        <v>103</v>
      </c>
      <c r="H122" s="199" t="s">
        <v>104</v>
      </c>
      <c r="I122" s="199" t="s">
        <v>105</v>
      </c>
      <c r="J122" s="200" t="s">
        <v>91</v>
      </c>
      <c r="K122" s="201" t="s">
        <v>106</v>
      </c>
      <c r="L122" s="202"/>
      <c r="M122" s="103" t="s">
        <v>1</v>
      </c>
      <c r="N122" s="104" t="s">
        <v>38</v>
      </c>
      <c r="O122" s="104" t="s">
        <v>107</v>
      </c>
      <c r="P122" s="104" t="s">
        <v>108</v>
      </c>
      <c r="Q122" s="104" t="s">
        <v>109</v>
      </c>
      <c r="R122" s="104" t="s">
        <v>110</v>
      </c>
      <c r="S122" s="104" t="s">
        <v>111</v>
      </c>
      <c r="T122" s="105" t="s">
        <v>112</v>
      </c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</row>
    <row r="123" s="2" customFormat="1" ht="22.8" customHeight="1">
      <c r="A123" s="35"/>
      <c r="B123" s="36"/>
      <c r="C123" s="110" t="s">
        <v>92</v>
      </c>
      <c r="D123" s="37"/>
      <c r="E123" s="37"/>
      <c r="F123" s="37"/>
      <c r="G123" s="37"/>
      <c r="H123" s="37"/>
      <c r="I123" s="37"/>
      <c r="J123" s="203">
        <f>BK123</f>
        <v>0</v>
      </c>
      <c r="K123" s="37"/>
      <c r="L123" s="41"/>
      <c r="M123" s="106"/>
      <c r="N123" s="204"/>
      <c r="O123" s="107"/>
      <c r="P123" s="205">
        <f>P124+P145+P149</f>
        <v>0</v>
      </c>
      <c r="Q123" s="107"/>
      <c r="R123" s="205">
        <f>R124+R145+R149</f>
        <v>3168.7321274999999</v>
      </c>
      <c r="S123" s="107"/>
      <c r="T123" s="206">
        <f>T124+T145+T149</f>
        <v>933.42200000000003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93</v>
      </c>
      <c r="BK123" s="207">
        <f>BK124+BK145+BK149</f>
        <v>0</v>
      </c>
    </row>
    <row r="124" s="12" customFormat="1" ht="25.92" customHeight="1">
      <c r="A124" s="12"/>
      <c r="B124" s="208"/>
      <c r="C124" s="209"/>
      <c r="D124" s="210" t="s">
        <v>73</v>
      </c>
      <c r="E124" s="211" t="s">
        <v>113</v>
      </c>
      <c r="F124" s="211" t="s">
        <v>114</v>
      </c>
      <c r="G124" s="209"/>
      <c r="H124" s="209"/>
      <c r="I124" s="212"/>
      <c r="J124" s="195">
        <f>BK124</f>
        <v>0</v>
      </c>
      <c r="K124" s="209"/>
      <c r="L124" s="213"/>
      <c r="M124" s="214"/>
      <c r="N124" s="215"/>
      <c r="O124" s="215"/>
      <c r="P124" s="216">
        <f>P125+P132+P138+P143</f>
        <v>0</v>
      </c>
      <c r="Q124" s="215"/>
      <c r="R124" s="216">
        <f>R125+R132+R138+R143</f>
        <v>3168.7321274999999</v>
      </c>
      <c r="S124" s="215"/>
      <c r="T124" s="217">
        <f>T125+T132+T138+T143</f>
        <v>933.42200000000003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8" t="s">
        <v>82</v>
      </c>
      <c r="AT124" s="219" t="s">
        <v>73</v>
      </c>
      <c r="AU124" s="219" t="s">
        <v>74</v>
      </c>
      <c r="AY124" s="218" t="s">
        <v>115</v>
      </c>
      <c r="BK124" s="220">
        <f>BK125+BK132+BK138+BK143</f>
        <v>0</v>
      </c>
    </row>
    <row r="125" s="12" customFormat="1" ht="22.8" customHeight="1">
      <c r="A125" s="12"/>
      <c r="B125" s="208"/>
      <c r="C125" s="209"/>
      <c r="D125" s="210" t="s">
        <v>73</v>
      </c>
      <c r="E125" s="221" t="s">
        <v>82</v>
      </c>
      <c r="F125" s="221" t="s">
        <v>116</v>
      </c>
      <c r="G125" s="209"/>
      <c r="H125" s="209"/>
      <c r="I125" s="212"/>
      <c r="J125" s="222">
        <f>BK125</f>
        <v>0</v>
      </c>
      <c r="K125" s="209"/>
      <c r="L125" s="213"/>
      <c r="M125" s="214"/>
      <c r="N125" s="215"/>
      <c r="O125" s="215"/>
      <c r="P125" s="216">
        <f>SUM(P126:P131)</f>
        <v>0</v>
      </c>
      <c r="Q125" s="215"/>
      <c r="R125" s="216">
        <f>SUM(R126:R131)</f>
        <v>0</v>
      </c>
      <c r="S125" s="215"/>
      <c r="T125" s="217">
        <f>SUM(T126:T131)</f>
        <v>933.42200000000003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8" t="s">
        <v>82</v>
      </c>
      <c r="AT125" s="219" t="s">
        <v>73</v>
      </c>
      <c r="AU125" s="219" t="s">
        <v>82</v>
      </c>
      <c r="AY125" s="218" t="s">
        <v>115</v>
      </c>
      <c r="BK125" s="220">
        <f>SUM(BK126:BK131)</f>
        <v>0</v>
      </c>
    </row>
    <row r="126" s="2" customFormat="1" ht="33" customHeight="1">
      <c r="A126" s="35"/>
      <c r="B126" s="36"/>
      <c r="C126" s="223" t="s">
        <v>82</v>
      </c>
      <c r="D126" s="223" t="s">
        <v>117</v>
      </c>
      <c r="E126" s="224" t="s">
        <v>118</v>
      </c>
      <c r="F126" s="225" t="s">
        <v>119</v>
      </c>
      <c r="G126" s="226" t="s">
        <v>120</v>
      </c>
      <c r="H126" s="227">
        <v>2333.5549999999998</v>
      </c>
      <c r="I126" s="228"/>
      <c r="J126" s="229">
        <f>ROUND(I126*H126,2)</f>
        <v>0</v>
      </c>
      <c r="K126" s="230"/>
      <c r="L126" s="41"/>
      <c r="M126" s="231" t="s">
        <v>1</v>
      </c>
      <c r="N126" s="232" t="s">
        <v>40</v>
      </c>
      <c r="O126" s="94"/>
      <c r="P126" s="233">
        <f>O126*H126</f>
        <v>0</v>
      </c>
      <c r="Q126" s="233">
        <v>0</v>
      </c>
      <c r="R126" s="233">
        <f>Q126*H126</f>
        <v>0</v>
      </c>
      <c r="S126" s="233">
        <v>0.40000000000000002</v>
      </c>
      <c r="T126" s="234">
        <f>S126*H126</f>
        <v>933.42200000000003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5" t="s">
        <v>121</v>
      </c>
      <c r="AT126" s="235" t="s">
        <v>117</v>
      </c>
      <c r="AU126" s="235" t="s">
        <v>122</v>
      </c>
      <c r="AY126" s="14" t="s">
        <v>115</v>
      </c>
      <c r="BE126" s="236">
        <f>IF(N126="základná",J126,0)</f>
        <v>0</v>
      </c>
      <c r="BF126" s="236">
        <f>IF(N126="znížená",J126,0)</f>
        <v>0</v>
      </c>
      <c r="BG126" s="236">
        <f>IF(N126="zákl. prenesená",J126,0)</f>
        <v>0</v>
      </c>
      <c r="BH126" s="236">
        <f>IF(N126="zníž. prenesená",J126,0)</f>
        <v>0</v>
      </c>
      <c r="BI126" s="236">
        <f>IF(N126="nulová",J126,0)</f>
        <v>0</v>
      </c>
      <c r="BJ126" s="14" t="s">
        <v>122</v>
      </c>
      <c r="BK126" s="236">
        <f>ROUND(I126*H126,2)</f>
        <v>0</v>
      </c>
      <c r="BL126" s="14" t="s">
        <v>121</v>
      </c>
      <c r="BM126" s="235" t="s">
        <v>123</v>
      </c>
    </row>
    <row r="127" s="2" customFormat="1" ht="24.15" customHeight="1">
      <c r="A127" s="35"/>
      <c r="B127" s="36"/>
      <c r="C127" s="223" t="s">
        <v>122</v>
      </c>
      <c r="D127" s="223" t="s">
        <v>117</v>
      </c>
      <c r="E127" s="224" t="s">
        <v>124</v>
      </c>
      <c r="F127" s="225" t="s">
        <v>125</v>
      </c>
      <c r="G127" s="226" t="s">
        <v>126</v>
      </c>
      <c r="H127" s="227">
        <v>470.04500000000002</v>
      </c>
      <c r="I127" s="228"/>
      <c r="J127" s="229">
        <f>ROUND(I127*H127,2)</f>
        <v>0</v>
      </c>
      <c r="K127" s="230"/>
      <c r="L127" s="41"/>
      <c r="M127" s="231" t="s">
        <v>1</v>
      </c>
      <c r="N127" s="232" t="s">
        <v>40</v>
      </c>
      <c r="O127" s="94"/>
      <c r="P127" s="233">
        <f>O127*H127</f>
        <v>0</v>
      </c>
      <c r="Q127" s="233">
        <v>0</v>
      </c>
      <c r="R127" s="233">
        <f>Q127*H127</f>
        <v>0</v>
      </c>
      <c r="S127" s="233">
        <v>0</v>
      </c>
      <c r="T127" s="23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5" t="s">
        <v>121</v>
      </c>
      <c r="AT127" s="235" t="s">
        <v>117</v>
      </c>
      <c r="AU127" s="235" t="s">
        <v>122</v>
      </c>
      <c r="AY127" s="14" t="s">
        <v>115</v>
      </c>
      <c r="BE127" s="236">
        <f>IF(N127="základná",J127,0)</f>
        <v>0</v>
      </c>
      <c r="BF127" s="236">
        <f>IF(N127="znížená",J127,0)</f>
        <v>0</v>
      </c>
      <c r="BG127" s="236">
        <f>IF(N127="zákl. prenesená",J127,0)</f>
        <v>0</v>
      </c>
      <c r="BH127" s="236">
        <f>IF(N127="zníž. prenesená",J127,0)</f>
        <v>0</v>
      </c>
      <c r="BI127" s="236">
        <f>IF(N127="nulová",J127,0)</f>
        <v>0</v>
      </c>
      <c r="BJ127" s="14" t="s">
        <v>122</v>
      </c>
      <c r="BK127" s="236">
        <f>ROUND(I127*H127,2)</f>
        <v>0</v>
      </c>
      <c r="BL127" s="14" t="s">
        <v>121</v>
      </c>
      <c r="BM127" s="235" t="s">
        <v>127</v>
      </c>
    </row>
    <row r="128" s="2" customFormat="1" ht="24.15" customHeight="1">
      <c r="A128" s="35"/>
      <c r="B128" s="36"/>
      <c r="C128" s="223" t="s">
        <v>128</v>
      </c>
      <c r="D128" s="223" t="s">
        <v>117</v>
      </c>
      <c r="E128" s="224" t="s">
        <v>129</v>
      </c>
      <c r="F128" s="225" t="s">
        <v>130</v>
      </c>
      <c r="G128" s="226" t="s">
        <v>126</v>
      </c>
      <c r="H128" s="227">
        <v>470.04500000000002</v>
      </c>
      <c r="I128" s="228"/>
      <c r="J128" s="229">
        <f>ROUND(I128*H128,2)</f>
        <v>0</v>
      </c>
      <c r="K128" s="230"/>
      <c r="L128" s="41"/>
      <c r="M128" s="231" t="s">
        <v>1</v>
      </c>
      <c r="N128" s="232" t="s">
        <v>40</v>
      </c>
      <c r="O128" s="94"/>
      <c r="P128" s="233">
        <f>O128*H128</f>
        <v>0</v>
      </c>
      <c r="Q128" s="233">
        <v>0</v>
      </c>
      <c r="R128" s="233">
        <f>Q128*H128</f>
        <v>0</v>
      </c>
      <c r="S128" s="233">
        <v>0</v>
      </c>
      <c r="T128" s="23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5" t="s">
        <v>121</v>
      </c>
      <c r="AT128" s="235" t="s">
        <v>117</v>
      </c>
      <c r="AU128" s="235" t="s">
        <v>122</v>
      </c>
      <c r="AY128" s="14" t="s">
        <v>115</v>
      </c>
      <c r="BE128" s="236">
        <f>IF(N128="základná",J128,0)</f>
        <v>0</v>
      </c>
      <c r="BF128" s="236">
        <f>IF(N128="znížená",J128,0)</f>
        <v>0</v>
      </c>
      <c r="BG128" s="236">
        <f>IF(N128="zákl. prenesená",J128,0)</f>
        <v>0</v>
      </c>
      <c r="BH128" s="236">
        <f>IF(N128="zníž. prenesená",J128,0)</f>
        <v>0</v>
      </c>
      <c r="BI128" s="236">
        <f>IF(N128="nulová",J128,0)</f>
        <v>0</v>
      </c>
      <c r="BJ128" s="14" t="s">
        <v>122</v>
      </c>
      <c r="BK128" s="236">
        <f>ROUND(I128*H128,2)</f>
        <v>0</v>
      </c>
      <c r="BL128" s="14" t="s">
        <v>121</v>
      </c>
      <c r="BM128" s="235" t="s">
        <v>131</v>
      </c>
    </row>
    <row r="129" s="2" customFormat="1" ht="37.8" customHeight="1">
      <c r="A129" s="35"/>
      <c r="B129" s="36"/>
      <c r="C129" s="223" t="s">
        <v>121</v>
      </c>
      <c r="D129" s="223" t="s">
        <v>117</v>
      </c>
      <c r="E129" s="224" t="s">
        <v>132</v>
      </c>
      <c r="F129" s="225" t="s">
        <v>133</v>
      </c>
      <c r="G129" s="226" t="s">
        <v>126</v>
      </c>
      <c r="H129" s="227">
        <v>470.04500000000002</v>
      </c>
      <c r="I129" s="228"/>
      <c r="J129" s="229">
        <f>ROUND(I129*H129,2)</f>
        <v>0</v>
      </c>
      <c r="K129" s="230"/>
      <c r="L129" s="41"/>
      <c r="M129" s="231" t="s">
        <v>1</v>
      </c>
      <c r="N129" s="232" t="s">
        <v>40</v>
      </c>
      <c r="O129" s="94"/>
      <c r="P129" s="233">
        <f>O129*H129</f>
        <v>0</v>
      </c>
      <c r="Q129" s="233">
        <v>0</v>
      </c>
      <c r="R129" s="233">
        <f>Q129*H129</f>
        <v>0</v>
      </c>
      <c r="S129" s="233">
        <v>0</v>
      </c>
      <c r="T129" s="23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5" t="s">
        <v>121</v>
      </c>
      <c r="AT129" s="235" t="s">
        <v>117</v>
      </c>
      <c r="AU129" s="235" t="s">
        <v>122</v>
      </c>
      <c r="AY129" s="14" t="s">
        <v>115</v>
      </c>
      <c r="BE129" s="236">
        <f>IF(N129="základná",J129,0)</f>
        <v>0</v>
      </c>
      <c r="BF129" s="236">
        <f>IF(N129="znížená",J129,0)</f>
        <v>0</v>
      </c>
      <c r="BG129" s="236">
        <f>IF(N129="zákl. prenesená",J129,0)</f>
        <v>0</v>
      </c>
      <c r="BH129" s="236">
        <f>IF(N129="zníž. prenesená",J129,0)</f>
        <v>0</v>
      </c>
      <c r="BI129" s="236">
        <f>IF(N129="nulová",J129,0)</f>
        <v>0</v>
      </c>
      <c r="BJ129" s="14" t="s">
        <v>122</v>
      </c>
      <c r="BK129" s="236">
        <f>ROUND(I129*H129,2)</f>
        <v>0</v>
      </c>
      <c r="BL129" s="14" t="s">
        <v>121</v>
      </c>
      <c r="BM129" s="235" t="s">
        <v>134</v>
      </c>
    </row>
    <row r="130" s="2" customFormat="1" ht="21.75" customHeight="1">
      <c r="A130" s="35"/>
      <c r="B130" s="36"/>
      <c r="C130" s="223" t="s">
        <v>135</v>
      </c>
      <c r="D130" s="223" t="s">
        <v>117</v>
      </c>
      <c r="E130" s="224" t="s">
        <v>136</v>
      </c>
      <c r="F130" s="225" t="s">
        <v>137</v>
      </c>
      <c r="G130" s="226" t="s">
        <v>126</v>
      </c>
      <c r="H130" s="227">
        <v>470.04500000000002</v>
      </c>
      <c r="I130" s="228"/>
      <c r="J130" s="229">
        <f>ROUND(I130*H130,2)</f>
        <v>0</v>
      </c>
      <c r="K130" s="230"/>
      <c r="L130" s="41"/>
      <c r="M130" s="231" t="s">
        <v>1</v>
      </c>
      <c r="N130" s="232" t="s">
        <v>40</v>
      </c>
      <c r="O130" s="94"/>
      <c r="P130" s="233">
        <f>O130*H130</f>
        <v>0</v>
      </c>
      <c r="Q130" s="233">
        <v>0</v>
      </c>
      <c r="R130" s="233">
        <f>Q130*H130</f>
        <v>0</v>
      </c>
      <c r="S130" s="233">
        <v>0</v>
      </c>
      <c r="T130" s="23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5" t="s">
        <v>121</v>
      </c>
      <c r="AT130" s="235" t="s">
        <v>117</v>
      </c>
      <c r="AU130" s="235" t="s">
        <v>122</v>
      </c>
      <c r="AY130" s="14" t="s">
        <v>115</v>
      </c>
      <c r="BE130" s="236">
        <f>IF(N130="základná",J130,0)</f>
        <v>0</v>
      </c>
      <c r="BF130" s="236">
        <f>IF(N130="znížená",J130,0)</f>
        <v>0</v>
      </c>
      <c r="BG130" s="236">
        <f>IF(N130="zákl. prenesená",J130,0)</f>
        <v>0</v>
      </c>
      <c r="BH130" s="236">
        <f>IF(N130="zníž. prenesená",J130,0)</f>
        <v>0</v>
      </c>
      <c r="BI130" s="236">
        <f>IF(N130="nulová",J130,0)</f>
        <v>0</v>
      </c>
      <c r="BJ130" s="14" t="s">
        <v>122</v>
      </c>
      <c r="BK130" s="236">
        <f>ROUND(I130*H130,2)</f>
        <v>0</v>
      </c>
      <c r="BL130" s="14" t="s">
        <v>121</v>
      </c>
      <c r="BM130" s="235" t="s">
        <v>138</v>
      </c>
    </row>
    <row r="131" s="2" customFormat="1" ht="21.75" customHeight="1">
      <c r="A131" s="35"/>
      <c r="B131" s="36"/>
      <c r="C131" s="223" t="s">
        <v>139</v>
      </c>
      <c r="D131" s="223" t="s">
        <v>117</v>
      </c>
      <c r="E131" s="224" t="s">
        <v>140</v>
      </c>
      <c r="F131" s="225" t="s">
        <v>141</v>
      </c>
      <c r="G131" s="226" t="s">
        <v>120</v>
      </c>
      <c r="H131" s="227">
        <v>4333.7449999999999</v>
      </c>
      <c r="I131" s="228"/>
      <c r="J131" s="229">
        <f>ROUND(I131*H131,2)</f>
        <v>0</v>
      </c>
      <c r="K131" s="230"/>
      <c r="L131" s="41"/>
      <c r="M131" s="231" t="s">
        <v>1</v>
      </c>
      <c r="N131" s="232" t="s">
        <v>40</v>
      </c>
      <c r="O131" s="94"/>
      <c r="P131" s="233">
        <f>O131*H131</f>
        <v>0</v>
      </c>
      <c r="Q131" s="233">
        <v>0</v>
      </c>
      <c r="R131" s="233">
        <f>Q131*H131</f>
        <v>0</v>
      </c>
      <c r="S131" s="233">
        <v>0</v>
      </c>
      <c r="T131" s="23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5" t="s">
        <v>121</v>
      </c>
      <c r="AT131" s="235" t="s">
        <v>117</v>
      </c>
      <c r="AU131" s="235" t="s">
        <v>122</v>
      </c>
      <c r="AY131" s="14" t="s">
        <v>115</v>
      </c>
      <c r="BE131" s="236">
        <f>IF(N131="základná",J131,0)</f>
        <v>0</v>
      </c>
      <c r="BF131" s="236">
        <f>IF(N131="znížená",J131,0)</f>
        <v>0</v>
      </c>
      <c r="BG131" s="236">
        <f>IF(N131="zákl. prenesená",J131,0)</f>
        <v>0</v>
      </c>
      <c r="BH131" s="236">
        <f>IF(N131="zníž. prenesená",J131,0)</f>
        <v>0</v>
      </c>
      <c r="BI131" s="236">
        <f>IF(N131="nulová",J131,0)</f>
        <v>0</v>
      </c>
      <c r="BJ131" s="14" t="s">
        <v>122</v>
      </c>
      <c r="BK131" s="236">
        <f>ROUND(I131*H131,2)</f>
        <v>0</v>
      </c>
      <c r="BL131" s="14" t="s">
        <v>121</v>
      </c>
      <c r="BM131" s="235" t="s">
        <v>142</v>
      </c>
    </row>
    <row r="132" s="12" customFormat="1" ht="22.8" customHeight="1">
      <c r="A132" s="12"/>
      <c r="B132" s="208"/>
      <c r="C132" s="209"/>
      <c r="D132" s="210" t="s">
        <v>73</v>
      </c>
      <c r="E132" s="221" t="s">
        <v>135</v>
      </c>
      <c r="F132" s="221" t="s">
        <v>143</v>
      </c>
      <c r="G132" s="209"/>
      <c r="H132" s="209"/>
      <c r="I132" s="212"/>
      <c r="J132" s="222">
        <f>BK132</f>
        <v>0</v>
      </c>
      <c r="K132" s="209"/>
      <c r="L132" s="213"/>
      <c r="M132" s="214"/>
      <c r="N132" s="215"/>
      <c r="O132" s="215"/>
      <c r="P132" s="216">
        <f>SUM(P133:P137)</f>
        <v>0</v>
      </c>
      <c r="Q132" s="215"/>
      <c r="R132" s="216">
        <f>SUM(R133:R137)</f>
        <v>2798.4905113</v>
      </c>
      <c r="S132" s="215"/>
      <c r="T132" s="217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8" t="s">
        <v>82</v>
      </c>
      <c r="AT132" s="219" t="s">
        <v>73</v>
      </c>
      <c r="AU132" s="219" t="s">
        <v>82</v>
      </c>
      <c r="AY132" s="218" t="s">
        <v>115</v>
      </c>
      <c r="BK132" s="220">
        <f>SUM(BK133:BK137)</f>
        <v>0</v>
      </c>
    </row>
    <row r="133" s="2" customFormat="1" ht="24.15" customHeight="1">
      <c r="A133" s="35"/>
      <c r="B133" s="36"/>
      <c r="C133" s="223" t="s">
        <v>144</v>
      </c>
      <c r="D133" s="223" t="s">
        <v>117</v>
      </c>
      <c r="E133" s="224" t="s">
        <v>145</v>
      </c>
      <c r="F133" s="225" t="s">
        <v>146</v>
      </c>
      <c r="G133" s="226" t="s">
        <v>120</v>
      </c>
      <c r="H133" s="227">
        <v>4333.7449999999999</v>
      </c>
      <c r="I133" s="228"/>
      <c r="J133" s="229">
        <f>ROUND(I133*H133,2)</f>
        <v>0</v>
      </c>
      <c r="K133" s="230"/>
      <c r="L133" s="41"/>
      <c r="M133" s="231" t="s">
        <v>1</v>
      </c>
      <c r="N133" s="232" t="s">
        <v>40</v>
      </c>
      <c r="O133" s="94"/>
      <c r="P133" s="233">
        <f>O133*H133</f>
        <v>0</v>
      </c>
      <c r="Q133" s="233">
        <v>0.27994000000000002</v>
      </c>
      <c r="R133" s="233">
        <f>Q133*H133</f>
        <v>1213.1885753000001</v>
      </c>
      <c r="S133" s="233">
        <v>0</v>
      </c>
      <c r="T133" s="23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5" t="s">
        <v>121</v>
      </c>
      <c r="AT133" s="235" t="s">
        <v>117</v>
      </c>
      <c r="AU133" s="235" t="s">
        <v>122</v>
      </c>
      <c r="AY133" s="14" t="s">
        <v>115</v>
      </c>
      <c r="BE133" s="236">
        <f>IF(N133="základná",J133,0)</f>
        <v>0</v>
      </c>
      <c r="BF133" s="236">
        <f>IF(N133="znížená",J133,0)</f>
        <v>0</v>
      </c>
      <c r="BG133" s="236">
        <f>IF(N133="zákl. prenesená",J133,0)</f>
        <v>0</v>
      </c>
      <c r="BH133" s="236">
        <f>IF(N133="zníž. prenesená",J133,0)</f>
        <v>0</v>
      </c>
      <c r="BI133" s="236">
        <f>IF(N133="nulová",J133,0)</f>
        <v>0</v>
      </c>
      <c r="BJ133" s="14" t="s">
        <v>122</v>
      </c>
      <c r="BK133" s="236">
        <f>ROUND(I133*H133,2)</f>
        <v>0</v>
      </c>
      <c r="BL133" s="14" t="s">
        <v>121</v>
      </c>
      <c r="BM133" s="235" t="s">
        <v>147</v>
      </c>
    </row>
    <row r="134" s="2" customFormat="1" ht="24.15" customHeight="1">
      <c r="A134" s="35"/>
      <c r="B134" s="36"/>
      <c r="C134" s="223" t="s">
        <v>148</v>
      </c>
      <c r="D134" s="223" t="s">
        <v>117</v>
      </c>
      <c r="E134" s="224" t="s">
        <v>149</v>
      </c>
      <c r="F134" s="225" t="s">
        <v>150</v>
      </c>
      <c r="G134" s="226" t="s">
        <v>120</v>
      </c>
      <c r="H134" s="227">
        <v>1181.9300000000001</v>
      </c>
      <c r="I134" s="228"/>
      <c r="J134" s="229">
        <f>ROUND(I134*H134,2)</f>
        <v>0</v>
      </c>
      <c r="K134" s="230"/>
      <c r="L134" s="41"/>
      <c r="M134" s="231" t="s">
        <v>1</v>
      </c>
      <c r="N134" s="232" t="s">
        <v>40</v>
      </c>
      <c r="O134" s="94"/>
      <c r="P134" s="233">
        <f>O134*H134</f>
        <v>0</v>
      </c>
      <c r="Q134" s="233">
        <v>0.37080000000000002</v>
      </c>
      <c r="R134" s="233">
        <f>Q134*H134</f>
        <v>438.25964400000004</v>
      </c>
      <c r="S134" s="233">
        <v>0</v>
      </c>
      <c r="T134" s="23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5" t="s">
        <v>121</v>
      </c>
      <c r="AT134" s="235" t="s">
        <v>117</v>
      </c>
      <c r="AU134" s="235" t="s">
        <v>122</v>
      </c>
      <c r="AY134" s="14" t="s">
        <v>115</v>
      </c>
      <c r="BE134" s="236">
        <f>IF(N134="základná",J134,0)</f>
        <v>0</v>
      </c>
      <c r="BF134" s="236">
        <f>IF(N134="znížená",J134,0)</f>
        <v>0</v>
      </c>
      <c r="BG134" s="236">
        <f>IF(N134="zákl. prenesená",J134,0)</f>
        <v>0</v>
      </c>
      <c r="BH134" s="236">
        <f>IF(N134="zníž. prenesená",J134,0)</f>
        <v>0</v>
      </c>
      <c r="BI134" s="236">
        <f>IF(N134="nulová",J134,0)</f>
        <v>0</v>
      </c>
      <c r="BJ134" s="14" t="s">
        <v>122</v>
      </c>
      <c r="BK134" s="236">
        <f>ROUND(I134*H134,2)</f>
        <v>0</v>
      </c>
      <c r="BL134" s="14" t="s">
        <v>121</v>
      </c>
      <c r="BM134" s="235" t="s">
        <v>151</v>
      </c>
    </row>
    <row r="135" s="2" customFormat="1" ht="33" customHeight="1">
      <c r="A135" s="35"/>
      <c r="B135" s="36"/>
      <c r="C135" s="223" t="s">
        <v>152</v>
      </c>
      <c r="D135" s="223" t="s">
        <v>117</v>
      </c>
      <c r="E135" s="224" t="s">
        <v>153</v>
      </c>
      <c r="F135" s="225" t="s">
        <v>154</v>
      </c>
      <c r="G135" s="226" t="s">
        <v>120</v>
      </c>
      <c r="H135" s="227">
        <v>7334.0299999999997</v>
      </c>
      <c r="I135" s="228"/>
      <c r="J135" s="229">
        <f>ROUND(I135*H135,2)</f>
        <v>0</v>
      </c>
      <c r="K135" s="230"/>
      <c r="L135" s="41"/>
      <c r="M135" s="231" t="s">
        <v>1</v>
      </c>
      <c r="N135" s="232" t="s">
        <v>40</v>
      </c>
      <c r="O135" s="94"/>
      <c r="P135" s="233">
        <f>O135*H135</f>
        <v>0</v>
      </c>
      <c r="Q135" s="233">
        <v>0.00080999999999999996</v>
      </c>
      <c r="R135" s="233">
        <f>Q135*H135</f>
        <v>5.9405642999999992</v>
      </c>
      <c r="S135" s="233">
        <v>0</v>
      </c>
      <c r="T135" s="23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5" t="s">
        <v>121</v>
      </c>
      <c r="AT135" s="235" t="s">
        <v>117</v>
      </c>
      <c r="AU135" s="235" t="s">
        <v>122</v>
      </c>
      <c r="AY135" s="14" t="s">
        <v>115</v>
      </c>
      <c r="BE135" s="236">
        <f>IF(N135="základná",J135,0)</f>
        <v>0</v>
      </c>
      <c r="BF135" s="236">
        <f>IF(N135="znížená",J135,0)</f>
        <v>0</v>
      </c>
      <c r="BG135" s="236">
        <f>IF(N135="zákl. prenesená",J135,0)</f>
        <v>0</v>
      </c>
      <c r="BH135" s="236">
        <f>IF(N135="zníž. prenesená",J135,0)</f>
        <v>0</v>
      </c>
      <c r="BI135" s="236">
        <f>IF(N135="nulová",J135,0)</f>
        <v>0</v>
      </c>
      <c r="BJ135" s="14" t="s">
        <v>122</v>
      </c>
      <c r="BK135" s="236">
        <f>ROUND(I135*H135,2)</f>
        <v>0</v>
      </c>
      <c r="BL135" s="14" t="s">
        <v>121</v>
      </c>
      <c r="BM135" s="235" t="s">
        <v>155</v>
      </c>
    </row>
    <row r="136" s="2" customFormat="1" ht="33" customHeight="1">
      <c r="A136" s="35"/>
      <c r="B136" s="36"/>
      <c r="C136" s="223" t="s">
        <v>156</v>
      </c>
      <c r="D136" s="223" t="s">
        <v>117</v>
      </c>
      <c r="E136" s="224" t="s">
        <v>157</v>
      </c>
      <c r="F136" s="225" t="s">
        <v>158</v>
      </c>
      <c r="G136" s="226" t="s">
        <v>120</v>
      </c>
      <c r="H136" s="227">
        <v>3667.0149999999999</v>
      </c>
      <c r="I136" s="228"/>
      <c r="J136" s="229">
        <f>ROUND(I136*H136,2)</f>
        <v>0</v>
      </c>
      <c r="K136" s="230"/>
      <c r="L136" s="41"/>
      <c r="M136" s="231" t="s">
        <v>1</v>
      </c>
      <c r="N136" s="232" t="s">
        <v>40</v>
      </c>
      <c r="O136" s="94"/>
      <c r="P136" s="233">
        <f>O136*H136</f>
        <v>0</v>
      </c>
      <c r="Q136" s="233">
        <v>0.12966</v>
      </c>
      <c r="R136" s="233">
        <f>Q136*H136</f>
        <v>475.46516489999999</v>
      </c>
      <c r="S136" s="233">
        <v>0</v>
      </c>
      <c r="T136" s="23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5" t="s">
        <v>121</v>
      </c>
      <c r="AT136" s="235" t="s">
        <v>117</v>
      </c>
      <c r="AU136" s="235" t="s">
        <v>122</v>
      </c>
      <c r="AY136" s="14" t="s">
        <v>115</v>
      </c>
      <c r="BE136" s="236">
        <f>IF(N136="základná",J136,0)</f>
        <v>0</v>
      </c>
      <c r="BF136" s="236">
        <f>IF(N136="znížená",J136,0)</f>
        <v>0</v>
      </c>
      <c r="BG136" s="236">
        <f>IF(N136="zákl. prenesená",J136,0)</f>
        <v>0</v>
      </c>
      <c r="BH136" s="236">
        <f>IF(N136="zníž. prenesená",J136,0)</f>
        <v>0</v>
      </c>
      <c r="BI136" s="236">
        <f>IF(N136="nulová",J136,0)</f>
        <v>0</v>
      </c>
      <c r="BJ136" s="14" t="s">
        <v>122</v>
      </c>
      <c r="BK136" s="236">
        <f>ROUND(I136*H136,2)</f>
        <v>0</v>
      </c>
      <c r="BL136" s="14" t="s">
        <v>121</v>
      </c>
      <c r="BM136" s="235" t="s">
        <v>159</v>
      </c>
    </row>
    <row r="137" s="2" customFormat="1" ht="37.8" customHeight="1">
      <c r="A137" s="35"/>
      <c r="B137" s="36"/>
      <c r="C137" s="223" t="s">
        <v>160</v>
      </c>
      <c r="D137" s="223" t="s">
        <v>117</v>
      </c>
      <c r="E137" s="224" t="s">
        <v>161</v>
      </c>
      <c r="F137" s="225" t="s">
        <v>162</v>
      </c>
      <c r="G137" s="226" t="s">
        <v>120</v>
      </c>
      <c r="H137" s="227">
        <v>3667.0149999999999</v>
      </c>
      <c r="I137" s="228"/>
      <c r="J137" s="229">
        <f>ROUND(I137*H137,2)</f>
        <v>0</v>
      </c>
      <c r="K137" s="230"/>
      <c r="L137" s="41"/>
      <c r="M137" s="231" t="s">
        <v>1</v>
      </c>
      <c r="N137" s="232" t="s">
        <v>40</v>
      </c>
      <c r="O137" s="94"/>
      <c r="P137" s="233">
        <f>O137*H137</f>
        <v>0</v>
      </c>
      <c r="Q137" s="233">
        <v>0.18151999999999999</v>
      </c>
      <c r="R137" s="233">
        <f>Q137*H137</f>
        <v>665.63656279999998</v>
      </c>
      <c r="S137" s="233">
        <v>0</v>
      </c>
      <c r="T137" s="23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5" t="s">
        <v>121</v>
      </c>
      <c r="AT137" s="235" t="s">
        <v>117</v>
      </c>
      <c r="AU137" s="235" t="s">
        <v>122</v>
      </c>
      <c r="AY137" s="14" t="s">
        <v>115</v>
      </c>
      <c r="BE137" s="236">
        <f>IF(N137="základná",J137,0)</f>
        <v>0</v>
      </c>
      <c r="BF137" s="236">
        <f>IF(N137="znížená",J137,0)</f>
        <v>0</v>
      </c>
      <c r="BG137" s="236">
        <f>IF(N137="zákl. prenesená",J137,0)</f>
        <v>0</v>
      </c>
      <c r="BH137" s="236">
        <f>IF(N137="zníž. prenesená",J137,0)</f>
        <v>0</v>
      </c>
      <c r="BI137" s="236">
        <f>IF(N137="nulová",J137,0)</f>
        <v>0</v>
      </c>
      <c r="BJ137" s="14" t="s">
        <v>122</v>
      </c>
      <c r="BK137" s="236">
        <f>ROUND(I137*H137,2)</f>
        <v>0</v>
      </c>
      <c r="BL137" s="14" t="s">
        <v>121</v>
      </c>
      <c r="BM137" s="235" t="s">
        <v>163</v>
      </c>
    </row>
    <row r="138" s="12" customFormat="1" ht="22.8" customHeight="1">
      <c r="A138" s="12"/>
      <c r="B138" s="208"/>
      <c r="C138" s="209"/>
      <c r="D138" s="210" t="s">
        <v>73</v>
      </c>
      <c r="E138" s="221" t="s">
        <v>152</v>
      </c>
      <c r="F138" s="221" t="s">
        <v>164</v>
      </c>
      <c r="G138" s="209"/>
      <c r="H138" s="209"/>
      <c r="I138" s="212"/>
      <c r="J138" s="222">
        <f>BK138</f>
        <v>0</v>
      </c>
      <c r="K138" s="209"/>
      <c r="L138" s="213"/>
      <c r="M138" s="214"/>
      <c r="N138" s="215"/>
      <c r="O138" s="215"/>
      <c r="P138" s="216">
        <f>SUM(P139:P142)</f>
        <v>0</v>
      </c>
      <c r="Q138" s="215"/>
      <c r="R138" s="216">
        <f>SUM(R139:R142)</f>
        <v>370.24161620000001</v>
      </c>
      <c r="S138" s="215"/>
      <c r="T138" s="217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8" t="s">
        <v>82</v>
      </c>
      <c r="AT138" s="219" t="s">
        <v>73</v>
      </c>
      <c r="AU138" s="219" t="s">
        <v>82</v>
      </c>
      <c r="AY138" s="218" t="s">
        <v>115</v>
      </c>
      <c r="BK138" s="220">
        <f>SUM(BK139:BK142)</f>
        <v>0</v>
      </c>
    </row>
    <row r="139" s="2" customFormat="1" ht="33" customHeight="1">
      <c r="A139" s="35"/>
      <c r="B139" s="36"/>
      <c r="C139" s="223" t="s">
        <v>165</v>
      </c>
      <c r="D139" s="223" t="s">
        <v>117</v>
      </c>
      <c r="E139" s="224" t="s">
        <v>166</v>
      </c>
      <c r="F139" s="225" t="s">
        <v>167</v>
      </c>
      <c r="G139" s="226" t="s">
        <v>168</v>
      </c>
      <c r="H139" s="227">
        <v>1333.46</v>
      </c>
      <c r="I139" s="228"/>
      <c r="J139" s="229">
        <f>ROUND(I139*H139,2)</f>
        <v>0</v>
      </c>
      <c r="K139" s="230"/>
      <c r="L139" s="41"/>
      <c r="M139" s="231" t="s">
        <v>1</v>
      </c>
      <c r="N139" s="232" t="s">
        <v>40</v>
      </c>
      <c r="O139" s="94"/>
      <c r="P139" s="233">
        <f>O139*H139</f>
        <v>0</v>
      </c>
      <c r="Q139" s="233">
        <v>0.19697000000000001</v>
      </c>
      <c r="R139" s="233">
        <f>Q139*H139</f>
        <v>262.65161620000003</v>
      </c>
      <c r="S139" s="233">
        <v>0</v>
      </c>
      <c r="T139" s="23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5" t="s">
        <v>121</v>
      </c>
      <c r="AT139" s="235" t="s">
        <v>117</v>
      </c>
      <c r="AU139" s="235" t="s">
        <v>122</v>
      </c>
      <c r="AY139" s="14" t="s">
        <v>115</v>
      </c>
      <c r="BE139" s="236">
        <f>IF(N139="základná",J139,0)</f>
        <v>0</v>
      </c>
      <c r="BF139" s="236">
        <f>IF(N139="znížená",J139,0)</f>
        <v>0</v>
      </c>
      <c r="BG139" s="236">
        <f>IF(N139="zákl. prenesená",J139,0)</f>
        <v>0</v>
      </c>
      <c r="BH139" s="236">
        <f>IF(N139="zníž. prenesená",J139,0)</f>
        <v>0</v>
      </c>
      <c r="BI139" s="236">
        <f>IF(N139="nulová",J139,0)</f>
        <v>0</v>
      </c>
      <c r="BJ139" s="14" t="s">
        <v>122</v>
      </c>
      <c r="BK139" s="236">
        <f>ROUND(I139*H139,2)</f>
        <v>0</v>
      </c>
      <c r="BL139" s="14" t="s">
        <v>121</v>
      </c>
      <c r="BM139" s="235" t="s">
        <v>169</v>
      </c>
    </row>
    <row r="140" s="2" customFormat="1" ht="24.15" customHeight="1">
      <c r="A140" s="35"/>
      <c r="B140" s="36"/>
      <c r="C140" s="237" t="s">
        <v>170</v>
      </c>
      <c r="D140" s="237" t="s">
        <v>171</v>
      </c>
      <c r="E140" s="238" t="s">
        <v>172</v>
      </c>
      <c r="F140" s="239" t="s">
        <v>173</v>
      </c>
      <c r="G140" s="240" t="s">
        <v>174</v>
      </c>
      <c r="H140" s="241">
        <v>1240</v>
      </c>
      <c r="I140" s="242"/>
      <c r="J140" s="243">
        <f>ROUND(I140*H140,2)</f>
        <v>0</v>
      </c>
      <c r="K140" s="244"/>
      <c r="L140" s="245"/>
      <c r="M140" s="246" t="s">
        <v>1</v>
      </c>
      <c r="N140" s="247" t="s">
        <v>40</v>
      </c>
      <c r="O140" s="94"/>
      <c r="P140" s="233">
        <f>O140*H140</f>
        <v>0</v>
      </c>
      <c r="Q140" s="233">
        <v>0.081000000000000003</v>
      </c>
      <c r="R140" s="233">
        <f>Q140*H140</f>
        <v>100.44</v>
      </c>
      <c r="S140" s="233">
        <v>0</v>
      </c>
      <c r="T140" s="23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5" t="s">
        <v>175</v>
      </c>
      <c r="AT140" s="235" t="s">
        <v>171</v>
      </c>
      <c r="AU140" s="235" t="s">
        <v>122</v>
      </c>
      <c r="AY140" s="14" t="s">
        <v>115</v>
      </c>
      <c r="BE140" s="236">
        <f>IF(N140="základná",J140,0)</f>
        <v>0</v>
      </c>
      <c r="BF140" s="236">
        <f>IF(N140="znížená",J140,0)</f>
        <v>0</v>
      </c>
      <c r="BG140" s="236">
        <f>IF(N140="zákl. prenesená",J140,0)</f>
        <v>0</v>
      </c>
      <c r="BH140" s="236">
        <f>IF(N140="zníž. prenesená",J140,0)</f>
        <v>0</v>
      </c>
      <c r="BI140" s="236">
        <f>IF(N140="nulová",J140,0)</f>
        <v>0</v>
      </c>
      <c r="BJ140" s="14" t="s">
        <v>122</v>
      </c>
      <c r="BK140" s="236">
        <f>ROUND(I140*H140,2)</f>
        <v>0</v>
      </c>
      <c r="BL140" s="14" t="s">
        <v>175</v>
      </c>
      <c r="BM140" s="235" t="s">
        <v>176</v>
      </c>
    </row>
    <row r="141" s="2" customFormat="1" ht="24.15" customHeight="1">
      <c r="A141" s="35"/>
      <c r="B141" s="36"/>
      <c r="C141" s="237" t="s">
        <v>177</v>
      </c>
      <c r="D141" s="237" t="s">
        <v>171</v>
      </c>
      <c r="E141" s="238" t="s">
        <v>178</v>
      </c>
      <c r="F141" s="239" t="s">
        <v>179</v>
      </c>
      <c r="G141" s="240" t="s">
        <v>174</v>
      </c>
      <c r="H141" s="241">
        <v>110</v>
      </c>
      <c r="I141" s="242"/>
      <c r="J141" s="243">
        <f>ROUND(I141*H141,2)</f>
        <v>0</v>
      </c>
      <c r="K141" s="244"/>
      <c r="L141" s="245"/>
      <c r="M141" s="246" t="s">
        <v>1</v>
      </c>
      <c r="N141" s="247" t="s">
        <v>40</v>
      </c>
      <c r="O141" s="94"/>
      <c r="P141" s="233">
        <f>O141*H141</f>
        <v>0</v>
      </c>
      <c r="Q141" s="233">
        <v>0.065000000000000002</v>
      </c>
      <c r="R141" s="233">
        <f>Q141*H141</f>
        <v>7.1500000000000004</v>
      </c>
      <c r="S141" s="233">
        <v>0</v>
      </c>
      <c r="T141" s="23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5" t="s">
        <v>175</v>
      </c>
      <c r="AT141" s="235" t="s">
        <v>171</v>
      </c>
      <c r="AU141" s="235" t="s">
        <v>122</v>
      </c>
      <c r="AY141" s="14" t="s">
        <v>115</v>
      </c>
      <c r="BE141" s="236">
        <f>IF(N141="základná",J141,0)</f>
        <v>0</v>
      </c>
      <c r="BF141" s="236">
        <f>IF(N141="znížená",J141,0)</f>
        <v>0</v>
      </c>
      <c r="BG141" s="236">
        <f>IF(N141="zákl. prenesená",J141,0)</f>
        <v>0</v>
      </c>
      <c r="BH141" s="236">
        <f>IF(N141="zníž. prenesená",J141,0)</f>
        <v>0</v>
      </c>
      <c r="BI141" s="236">
        <f>IF(N141="nulová",J141,0)</f>
        <v>0</v>
      </c>
      <c r="BJ141" s="14" t="s">
        <v>122</v>
      </c>
      <c r="BK141" s="236">
        <f>ROUND(I141*H141,2)</f>
        <v>0</v>
      </c>
      <c r="BL141" s="14" t="s">
        <v>175</v>
      </c>
      <c r="BM141" s="235" t="s">
        <v>180</v>
      </c>
    </row>
    <row r="142" s="2" customFormat="1" ht="24.15" customHeight="1">
      <c r="A142" s="35"/>
      <c r="B142" s="36"/>
      <c r="C142" s="223" t="s">
        <v>181</v>
      </c>
      <c r="D142" s="223" t="s">
        <v>117</v>
      </c>
      <c r="E142" s="224" t="s">
        <v>182</v>
      </c>
      <c r="F142" s="225" t="s">
        <v>183</v>
      </c>
      <c r="G142" s="226" t="s">
        <v>184</v>
      </c>
      <c r="H142" s="227">
        <v>933.42200000000003</v>
      </c>
      <c r="I142" s="228"/>
      <c r="J142" s="229">
        <f>ROUND(I142*H142,2)</f>
        <v>0</v>
      </c>
      <c r="K142" s="230"/>
      <c r="L142" s="41"/>
      <c r="M142" s="231" t="s">
        <v>1</v>
      </c>
      <c r="N142" s="232" t="s">
        <v>40</v>
      </c>
      <c r="O142" s="94"/>
      <c r="P142" s="233">
        <f>O142*H142</f>
        <v>0</v>
      </c>
      <c r="Q142" s="233">
        <v>0</v>
      </c>
      <c r="R142" s="233">
        <f>Q142*H142</f>
        <v>0</v>
      </c>
      <c r="S142" s="233">
        <v>0</v>
      </c>
      <c r="T142" s="23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5" t="s">
        <v>121</v>
      </c>
      <c r="AT142" s="235" t="s">
        <v>117</v>
      </c>
      <c r="AU142" s="235" t="s">
        <v>122</v>
      </c>
      <c r="AY142" s="14" t="s">
        <v>115</v>
      </c>
      <c r="BE142" s="236">
        <f>IF(N142="základná",J142,0)</f>
        <v>0</v>
      </c>
      <c r="BF142" s="236">
        <f>IF(N142="znížená",J142,0)</f>
        <v>0</v>
      </c>
      <c r="BG142" s="236">
        <f>IF(N142="zákl. prenesená",J142,0)</f>
        <v>0</v>
      </c>
      <c r="BH142" s="236">
        <f>IF(N142="zníž. prenesená",J142,0)</f>
        <v>0</v>
      </c>
      <c r="BI142" s="236">
        <f>IF(N142="nulová",J142,0)</f>
        <v>0</v>
      </c>
      <c r="BJ142" s="14" t="s">
        <v>122</v>
      </c>
      <c r="BK142" s="236">
        <f>ROUND(I142*H142,2)</f>
        <v>0</v>
      </c>
      <c r="BL142" s="14" t="s">
        <v>121</v>
      </c>
      <c r="BM142" s="235" t="s">
        <v>185</v>
      </c>
    </row>
    <row r="143" s="12" customFormat="1" ht="22.8" customHeight="1">
      <c r="A143" s="12"/>
      <c r="B143" s="208"/>
      <c r="C143" s="209"/>
      <c r="D143" s="210" t="s">
        <v>73</v>
      </c>
      <c r="E143" s="221" t="s">
        <v>186</v>
      </c>
      <c r="F143" s="221" t="s">
        <v>187</v>
      </c>
      <c r="G143" s="209"/>
      <c r="H143" s="209"/>
      <c r="I143" s="212"/>
      <c r="J143" s="222">
        <f>BK143</f>
        <v>0</v>
      </c>
      <c r="K143" s="209"/>
      <c r="L143" s="213"/>
      <c r="M143" s="214"/>
      <c r="N143" s="215"/>
      <c r="O143" s="215"/>
      <c r="P143" s="216">
        <f>P144</f>
        <v>0</v>
      </c>
      <c r="Q143" s="215"/>
      <c r="R143" s="216">
        <f>R144</f>
        <v>0</v>
      </c>
      <c r="S143" s="215"/>
      <c r="T143" s="21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8" t="s">
        <v>82</v>
      </c>
      <c r="AT143" s="219" t="s">
        <v>73</v>
      </c>
      <c r="AU143" s="219" t="s">
        <v>82</v>
      </c>
      <c r="AY143" s="218" t="s">
        <v>115</v>
      </c>
      <c r="BK143" s="220">
        <f>BK144</f>
        <v>0</v>
      </c>
    </row>
    <row r="144" s="2" customFormat="1" ht="33" customHeight="1">
      <c r="A144" s="35"/>
      <c r="B144" s="36"/>
      <c r="C144" s="223" t="s">
        <v>188</v>
      </c>
      <c r="D144" s="223" t="s">
        <v>117</v>
      </c>
      <c r="E144" s="224" t="s">
        <v>189</v>
      </c>
      <c r="F144" s="225" t="s">
        <v>190</v>
      </c>
      <c r="G144" s="226" t="s">
        <v>184</v>
      </c>
      <c r="H144" s="227">
        <v>3061.1419999999998</v>
      </c>
      <c r="I144" s="228"/>
      <c r="J144" s="229">
        <f>ROUND(I144*H144,2)</f>
        <v>0</v>
      </c>
      <c r="K144" s="230"/>
      <c r="L144" s="41"/>
      <c r="M144" s="231" t="s">
        <v>1</v>
      </c>
      <c r="N144" s="232" t="s">
        <v>40</v>
      </c>
      <c r="O144" s="94"/>
      <c r="P144" s="233">
        <f>O144*H144</f>
        <v>0</v>
      </c>
      <c r="Q144" s="233">
        <v>0</v>
      </c>
      <c r="R144" s="233">
        <f>Q144*H144</f>
        <v>0</v>
      </c>
      <c r="S144" s="233">
        <v>0</v>
      </c>
      <c r="T144" s="23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5" t="s">
        <v>121</v>
      </c>
      <c r="AT144" s="235" t="s">
        <v>117</v>
      </c>
      <c r="AU144" s="235" t="s">
        <v>122</v>
      </c>
      <c r="AY144" s="14" t="s">
        <v>115</v>
      </c>
      <c r="BE144" s="236">
        <f>IF(N144="základná",J144,0)</f>
        <v>0</v>
      </c>
      <c r="BF144" s="236">
        <f>IF(N144="znížená",J144,0)</f>
        <v>0</v>
      </c>
      <c r="BG144" s="236">
        <f>IF(N144="zákl. prenesená",J144,0)</f>
        <v>0</v>
      </c>
      <c r="BH144" s="236">
        <f>IF(N144="zníž. prenesená",J144,0)</f>
        <v>0</v>
      </c>
      <c r="BI144" s="236">
        <f>IF(N144="nulová",J144,0)</f>
        <v>0</v>
      </c>
      <c r="BJ144" s="14" t="s">
        <v>122</v>
      </c>
      <c r="BK144" s="236">
        <f>ROUND(I144*H144,2)</f>
        <v>0</v>
      </c>
      <c r="BL144" s="14" t="s">
        <v>121</v>
      </c>
      <c r="BM144" s="235" t="s">
        <v>191</v>
      </c>
    </row>
    <row r="145" s="12" customFormat="1" ht="25.92" customHeight="1">
      <c r="A145" s="12"/>
      <c r="B145" s="208"/>
      <c r="C145" s="209"/>
      <c r="D145" s="210" t="s">
        <v>73</v>
      </c>
      <c r="E145" s="211" t="s">
        <v>192</v>
      </c>
      <c r="F145" s="211" t="s">
        <v>193</v>
      </c>
      <c r="G145" s="209"/>
      <c r="H145" s="209"/>
      <c r="I145" s="212"/>
      <c r="J145" s="195">
        <f>BK145</f>
        <v>0</v>
      </c>
      <c r="K145" s="209"/>
      <c r="L145" s="213"/>
      <c r="M145" s="214"/>
      <c r="N145" s="215"/>
      <c r="O145" s="215"/>
      <c r="P145" s="216">
        <f>SUM(P146:P148)</f>
        <v>0</v>
      </c>
      <c r="Q145" s="215"/>
      <c r="R145" s="216">
        <f>SUM(R146:R148)</f>
        <v>0</v>
      </c>
      <c r="S145" s="215"/>
      <c r="T145" s="217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8" t="s">
        <v>135</v>
      </c>
      <c r="AT145" s="219" t="s">
        <v>73</v>
      </c>
      <c r="AU145" s="219" t="s">
        <v>74</v>
      </c>
      <c r="AY145" s="218" t="s">
        <v>115</v>
      </c>
      <c r="BK145" s="220">
        <f>SUM(BK146:BK148)</f>
        <v>0</v>
      </c>
    </row>
    <row r="146" s="2" customFormat="1" ht="33" customHeight="1">
      <c r="A146" s="35"/>
      <c r="B146" s="36"/>
      <c r="C146" s="223" t="s">
        <v>194</v>
      </c>
      <c r="D146" s="223" t="s">
        <v>117</v>
      </c>
      <c r="E146" s="224" t="s">
        <v>195</v>
      </c>
      <c r="F146" s="225" t="s">
        <v>196</v>
      </c>
      <c r="G146" s="226" t="s">
        <v>197</v>
      </c>
      <c r="H146" s="227">
        <v>280</v>
      </c>
      <c r="I146" s="228"/>
      <c r="J146" s="229">
        <f>ROUND(I146*H146,2)</f>
        <v>0</v>
      </c>
      <c r="K146" s="230"/>
      <c r="L146" s="41"/>
      <c r="M146" s="231" t="s">
        <v>1</v>
      </c>
      <c r="N146" s="232" t="s">
        <v>40</v>
      </c>
      <c r="O146" s="94"/>
      <c r="P146" s="233">
        <f>O146*H146</f>
        <v>0</v>
      </c>
      <c r="Q146" s="233">
        <v>0</v>
      </c>
      <c r="R146" s="233">
        <f>Q146*H146</f>
        <v>0</v>
      </c>
      <c r="S146" s="233">
        <v>0</v>
      </c>
      <c r="T146" s="23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5" t="s">
        <v>198</v>
      </c>
      <c r="AT146" s="235" t="s">
        <v>117</v>
      </c>
      <c r="AU146" s="235" t="s">
        <v>82</v>
      </c>
      <c r="AY146" s="14" t="s">
        <v>115</v>
      </c>
      <c r="BE146" s="236">
        <f>IF(N146="základná",J146,0)</f>
        <v>0</v>
      </c>
      <c r="BF146" s="236">
        <f>IF(N146="znížená",J146,0)</f>
        <v>0</v>
      </c>
      <c r="BG146" s="236">
        <f>IF(N146="zákl. prenesená",J146,0)</f>
        <v>0</v>
      </c>
      <c r="BH146" s="236">
        <f>IF(N146="zníž. prenesená",J146,0)</f>
        <v>0</v>
      </c>
      <c r="BI146" s="236">
        <f>IF(N146="nulová",J146,0)</f>
        <v>0</v>
      </c>
      <c r="BJ146" s="14" t="s">
        <v>122</v>
      </c>
      <c r="BK146" s="236">
        <f>ROUND(I146*H146,2)</f>
        <v>0</v>
      </c>
      <c r="BL146" s="14" t="s">
        <v>198</v>
      </c>
      <c r="BM146" s="235" t="s">
        <v>199</v>
      </c>
    </row>
    <row r="147" s="2" customFormat="1" ht="24.15" customHeight="1">
      <c r="A147" s="35"/>
      <c r="B147" s="36"/>
      <c r="C147" s="223" t="s">
        <v>200</v>
      </c>
      <c r="D147" s="223" t="s">
        <v>117</v>
      </c>
      <c r="E147" s="224" t="s">
        <v>201</v>
      </c>
      <c r="F147" s="225" t="s">
        <v>202</v>
      </c>
      <c r="G147" s="226" t="s">
        <v>197</v>
      </c>
      <c r="H147" s="227">
        <v>500</v>
      </c>
      <c r="I147" s="228"/>
      <c r="J147" s="229">
        <f>ROUND(I147*H147,2)</f>
        <v>0</v>
      </c>
      <c r="K147" s="230"/>
      <c r="L147" s="41"/>
      <c r="M147" s="231" t="s">
        <v>1</v>
      </c>
      <c r="N147" s="232" t="s">
        <v>40</v>
      </c>
      <c r="O147" s="94"/>
      <c r="P147" s="233">
        <f>O147*H147</f>
        <v>0</v>
      </c>
      <c r="Q147" s="233">
        <v>0</v>
      </c>
      <c r="R147" s="233">
        <f>Q147*H147</f>
        <v>0</v>
      </c>
      <c r="S147" s="233">
        <v>0</v>
      </c>
      <c r="T147" s="23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5" t="s">
        <v>198</v>
      </c>
      <c r="AT147" s="235" t="s">
        <v>117</v>
      </c>
      <c r="AU147" s="235" t="s">
        <v>82</v>
      </c>
      <c r="AY147" s="14" t="s">
        <v>115</v>
      </c>
      <c r="BE147" s="236">
        <f>IF(N147="základná",J147,0)</f>
        <v>0</v>
      </c>
      <c r="BF147" s="236">
        <f>IF(N147="znížená",J147,0)</f>
        <v>0</v>
      </c>
      <c r="BG147" s="236">
        <f>IF(N147="zákl. prenesená",J147,0)</f>
        <v>0</v>
      </c>
      <c r="BH147" s="236">
        <f>IF(N147="zníž. prenesená",J147,0)</f>
        <v>0</v>
      </c>
      <c r="BI147" s="236">
        <f>IF(N147="nulová",J147,0)</f>
        <v>0</v>
      </c>
      <c r="BJ147" s="14" t="s">
        <v>122</v>
      </c>
      <c r="BK147" s="236">
        <f>ROUND(I147*H147,2)</f>
        <v>0</v>
      </c>
      <c r="BL147" s="14" t="s">
        <v>198</v>
      </c>
      <c r="BM147" s="235" t="s">
        <v>203</v>
      </c>
    </row>
    <row r="148" s="2" customFormat="1" ht="24.15" customHeight="1">
      <c r="A148" s="35"/>
      <c r="B148" s="36"/>
      <c r="C148" s="223" t="s">
        <v>204</v>
      </c>
      <c r="D148" s="223" t="s">
        <v>117</v>
      </c>
      <c r="E148" s="224" t="s">
        <v>205</v>
      </c>
      <c r="F148" s="225" t="s">
        <v>206</v>
      </c>
      <c r="G148" s="226" t="s">
        <v>197</v>
      </c>
      <c r="H148" s="227">
        <v>200</v>
      </c>
      <c r="I148" s="228"/>
      <c r="J148" s="229">
        <f>ROUND(I148*H148,2)</f>
        <v>0</v>
      </c>
      <c r="K148" s="230"/>
      <c r="L148" s="41"/>
      <c r="M148" s="231" t="s">
        <v>1</v>
      </c>
      <c r="N148" s="232" t="s">
        <v>40</v>
      </c>
      <c r="O148" s="94"/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5" t="s">
        <v>198</v>
      </c>
      <c r="AT148" s="235" t="s">
        <v>117</v>
      </c>
      <c r="AU148" s="235" t="s">
        <v>82</v>
      </c>
      <c r="AY148" s="14" t="s">
        <v>115</v>
      </c>
      <c r="BE148" s="236">
        <f>IF(N148="základná",J148,0)</f>
        <v>0</v>
      </c>
      <c r="BF148" s="236">
        <f>IF(N148="znížená",J148,0)</f>
        <v>0</v>
      </c>
      <c r="BG148" s="236">
        <f>IF(N148="zákl. prenesená",J148,0)</f>
        <v>0</v>
      </c>
      <c r="BH148" s="236">
        <f>IF(N148="zníž. prenesená",J148,0)</f>
        <v>0</v>
      </c>
      <c r="BI148" s="236">
        <f>IF(N148="nulová",J148,0)</f>
        <v>0</v>
      </c>
      <c r="BJ148" s="14" t="s">
        <v>122</v>
      </c>
      <c r="BK148" s="236">
        <f>ROUND(I148*H148,2)</f>
        <v>0</v>
      </c>
      <c r="BL148" s="14" t="s">
        <v>198</v>
      </c>
      <c r="BM148" s="235" t="s">
        <v>207</v>
      </c>
    </row>
    <row r="149" s="2" customFormat="1" ht="49.92" customHeight="1">
      <c r="A149" s="35"/>
      <c r="B149" s="36"/>
      <c r="C149" s="37"/>
      <c r="D149" s="37"/>
      <c r="E149" s="211" t="s">
        <v>208</v>
      </c>
      <c r="F149" s="211" t="s">
        <v>209</v>
      </c>
      <c r="G149" s="37"/>
      <c r="H149" s="37"/>
      <c r="I149" s="37"/>
      <c r="J149" s="195">
        <f>BK149</f>
        <v>0</v>
      </c>
      <c r="K149" s="37"/>
      <c r="L149" s="41"/>
      <c r="M149" s="248"/>
      <c r="N149" s="249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73</v>
      </c>
      <c r="AU149" s="14" t="s">
        <v>74</v>
      </c>
      <c r="AY149" s="14" t="s">
        <v>210</v>
      </c>
      <c r="BK149" s="236">
        <f>SUM(BK150:BK154)</f>
        <v>0</v>
      </c>
    </row>
    <row r="150" s="2" customFormat="1" ht="16.32" customHeight="1">
      <c r="A150" s="35"/>
      <c r="B150" s="36"/>
      <c r="C150" s="250" t="s">
        <v>1</v>
      </c>
      <c r="D150" s="250" t="s">
        <v>117</v>
      </c>
      <c r="E150" s="251" t="s">
        <v>1</v>
      </c>
      <c r="F150" s="252" t="s">
        <v>1</v>
      </c>
      <c r="G150" s="253" t="s">
        <v>1</v>
      </c>
      <c r="H150" s="254"/>
      <c r="I150" s="255"/>
      <c r="J150" s="256">
        <f>BK150</f>
        <v>0</v>
      </c>
      <c r="K150" s="230"/>
      <c r="L150" s="41"/>
      <c r="M150" s="257" t="s">
        <v>1</v>
      </c>
      <c r="N150" s="258" t="s">
        <v>40</v>
      </c>
      <c r="O150" s="94"/>
      <c r="P150" s="94"/>
      <c r="Q150" s="94"/>
      <c r="R150" s="94"/>
      <c r="S150" s="94"/>
      <c r="T150" s="9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210</v>
      </c>
      <c r="AU150" s="14" t="s">
        <v>82</v>
      </c>
      <c r="AY150" s="14" t="s">
        <v>210</v>
      </c>
      <c r="BE150" s="236">
        <f>IF(N150="základná",J150,0)</f>
        <v>0</v>
      </c>
      <c r="BF150" s="236">
        <f>IF(N150="znížená",J150,0)</f>
        <v>0</v>
      </c>
      <c r="BG150" s="236">
        <f>IF(N150="zákl. prenesená",J150,0)</f>
        <v>0</v>
      </c>
      <c r="BH150" s="236">
        <f>IF(N150="zníž. prenesená",J150,0)</f>
        <v>0</v>
      </c>
      <c r="BI150" s="236">
        <f>IF(N150="nulová",J150,0)</f>
        <v>0</v>
      </c>
      <c r="BJ150" s="14" t="s">
        <v>122</v>
      </c>
      <c r="BK150" s="236">
        <f>I150*H150</f>
        <v>0</v>
      </c>
    </row>
    <row r="151" s="2" customFormat="1" ht="16.32" customHeight="1">
      <c r="A151" s="35"/>
      <c r="B151" s="36"/>
      <c r="C151" s="250" t="s">
        <v>1</v>
      </c>
      <c r="D151" s="250" t="s">
        <v>117</v>
      </c>
      <c r="E151" s="251" t="s">
        <v>1</v>
      </c>
      <c r="F151" s="252" t="s">
        <v>1</v>
      </c>
      <c r="G151" s="253" t="s">
        <v>1</v>
      </c>
      <c r="H151" s="254"/>
      <c r="I151" s="255"/>
      <c r="J151" s="256">
        <f>BK151</f>
        <v>0</v>
      </c>
      <c r="K151" s="230"/>
      <c r="L151" s="41"/>
      <c r="M151" s="257" t="s">
        <v>1</v>
      </c>
      <c r="N151" s="258" t="s">
        <v>40</v>
      </c>
      <c r="O151" s="94"/>
      <c r="P151" s="94"/>
      <c r="Q151" s="94"/>
      <c r="R151" s="94"/>
      <c r="S151" s="94"/>
      <c r="T151" s="9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210</v>
      </c>
      <c r="AU151" s="14" t="s">
        <v>82</v>
      </c>
      <c r="AY151" s="14" t="s">
        <v>210</v>
      </c>
      <c r="BE151" s="236">
        <f>IF(N151="základná",J151,0)</f>
        <v>0</v>
      </c>
      <c r="BF151" s="236">
        <f>IF(N151="znížená",J151,0)</f>
        <v>0</v>
      </c>
      <c r="BG151" s="236">
        <f>IF(N151="zákl. prenesená",J151,0)</f>
        <v>0</v>
      </c>
      <c r="BH151" s="236">
        <f>IF(N151="zníž. prenesená",J151,0)</f>
        <v>0</v>
      </c>
      <c r="BI151" s="236">
        <f>IF(N151="nulová",J151,0)</f>
        <v>0</v>
      </c>
      <c r="BJ151" s="14" t="s">
        <v>122</v>
      </c>
      <c r="BK151" s="236">
        <f>I151*H151</f>
        <v>0</v>
      </c>
    </row>
    <row r="152" s="2" customFormat="1" ht="16.32" customHeight="1">
      <c r="A152" s="35"/>
      <c r="B152" s="36"/>
      <c r="C152" s="250" t="s">
        <v>1</v>
      </c>
      <c r="D152" s="250" t="s">
        <v>117</v>
      </c>
      <c r="E152" s="251" t="s">
        <v>1</v>
      </c>
      <c r="F152" s="252" t="s">
        <v>1</v>
      </c>
      <c r="G152" s="253" t="s">
        <v>1</v>
      </c>
      <c r="H152" s="254"/>
      <c r="I152" s="255"/>
      <c r="J152" s="256">
        <f>BK152</f>
        <v>0</v>
      </c>
      <c r="K152" s="230"/>
      <c r="L152" s="41"/>
      <c r="M152" s="257" t="s">
        <v>1</v>
      </c>
      <c r="N152" s="258" t="s">
        <v>40</v>
      </c>
      <c r="O152" s="94"/>
      <c r="P152" s="94"/>
      <c r="Q152" s="94"/>
      <c r="R152" s="94"/>
      <c r="S152" s="94"/>
      <c r="T152" s="9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210</v>
      </c>
      <c r="AU152" s="14" t="s">
        <v>82</v>
      </c>
      <c r="AY152" s="14" t="s">
        <v>210</v>
      </c>
      <c r="BE152" s="236">
        <f>IF(N152="základná",J152,0)</f>
        <v>0</v>
      </c>
      <c r="BF152" s="236">
        <f>IF(N152="znížená",J152,0)</f>
        <v>0</v>
      </c>
      <c r="BG152" s="236">
        <f>IF(N152="zákl. prenesená",J152,0)</f>
        <v>0</v>
      </c>
      <c r="BH152" s="236">
        <f>IF(N152="zníž. prenesená",J152,0)</f>
        <v>0</v>
      </c>
      <c r="BI152" s="236">
        <f>IF(N152="nulová",J152,0)</f>
        <v>0</v>
      </c>
      <c r="BJ152" s="14" t="s">
        <v>122</v>
      </c>
      <c r="BK152" s="236">
        <f>I152*H152</f>
        <v>0</v>
      </c>
    </row>
    <row r="153" s="2" customFormat="1" ht="16.32" customHeight="1">
      <c r="A153" s="35"/>
      <c r="B153" s="36"/>
      <c r="C153" s="250" t="s">
        <v>1</v>
      </c>
      <c r="D153" s="250" t="s">
        <v>117</v>
      </c>
      <c r="E153" s="251" t="s">
        <v>1</v>
      </c>
      <c r="F153" s="252" t="s">
        <v>1</v>
      </c>
      <c r="G153" s="253" t="s">
        <v>1</v>
      </c>
      <c r="H153" s="254"/>
      <c r="I153" s="255"/>
      <c r="J153" s="256">
        <f>BK153</f>
        <v>0</v>
      </c>
      <c r="K153" s="230"/>
      <c r="L153" s="41"/>
      <c r="M153" s="257" t="s">
        <v>1</v>
      </c>
      <c r="N153" s="258" t="s">
        <v>40</v>
      </c>
      <c r="O153" s="94"/>
      <c r="P153" s="94"/>
      <c r="Q153" s="94"/>
      <c r="R153" s="94"/>
      <c r="S153" s="94"/>
      <c r="T153" s="9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210</v>
      </c>
      <c r="AU153" s="14" t="s">
        <v>82</v>
      </c>
      <c r="AY153" s="14" t="s">
        <v>210</v>
      </c>
      <c r="BE153" s="236">
        <f>IF(N153="základná",J153,0)</f>
        <v>0</v>
      </c>
      <c r="BF153" s="236">
        <f>IF(N153="znížená",J153,0)</f>
        <v>0</v>
      </c>
      <c r="BG153" s="236">
        <f>IF(N153="zákl. prenesená",J153,0)</f>
        <v>0</v>
      </c>
      <c r="BH153" s="236">
        <f>IF(N153="zníž. prenesená",J153,0)</f>
        <v>0</v>
      </c>
      <c r="BI153" s="236">
        <f>IF(N153="nulová",J153,0)</f>
        <v>0</v>
      </c>
      <c r="BJ153" s="14" t="s">
        <v>122</v>
      </c>
      <c r="BK153" s="236">
        <f>I153*H153</f>
        <v>0</v>
      </c>
    </row>
    <row r="154" s="2" customFormat="1" ht="16.32" customHeight="1">
      <c r="A154" s="35"/>
      <c r="B154" s="36"/>
      <c r="C154" s="250" t="s">
        <v>1</v>
      </c>
      <c r="D154" s="250" t="s">
        <v>117</v>
      </c>
      <c r="E154" s="251" t="s">
        <v>1</v>
      </c>
      <c r="F154" s="252" t="s">
        <v>1</v>
      </c>
      <c r="G154" s="253" t="s">
        <v>1</v>
      </c>
      <c r="H154" s="254"/>
      <c r="I154" s="255"/>
      <c r="J154" s="256">
        <f>BK154</f>
        <v>0</v>
      </c>
      <c r="K154" s="230"/>
      <c r="L154" s="41"/>
      <c r="M154" s="257" t="s">
        <v>1</v>
      </c>
      <c r="N154" s="258" t="s">
        <v>40</v>
      </c>
      <c r="O154" s="259"/>
      <c r="P154" s="259"/>
      <c r="Q154" s="259"/>
      <c r="R154" s="259"/>
      <c r="S154" s="259"/>
      <c r="T154" s="260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210</v>
      </c>
      <c r="AU154" s="14" t="s">
        <v>82</v>
      </c>
      <c r="AY154" s="14" t="s">
        <v>210</v>
      </c>
      <c r="BE154" s="236">
        <f>IF(N154="základná",J154,0)</f>
        <v>0</v>
      </c>
      <c r="BF154" s="236">
        <f>IF(N154="znížená",J154,0)</f>
        <v>0</v>
      </c>
      <c r="BG154" s="236">
        <f>IF(N154="zákl. prenesená",J154,0)</f>
        <v>0</v>
      </c>
      <c r="BH154" s="236">
        <f>IF(N154="zníž. prenesená",J154,0)</f>
        <v>0</v>
      </c>
      <c r="BI154" s="236">
        <f>IF(N154="nulová",J154,0)</f>
        <v>0</v>
      </c>
      <c r="BJ154" s="14" t="s">
        <v>122</v>
      </c>
      <c r="BK154" s="236">
        <f>I154*H154</f>
        <v>0</v>
      </c>
    </row>
    <row r="155" s="2" customFormat="1" ht="6.96" customHeight="1">
      <c r="A155" s="35"/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sHg6uwPM8BBKOfZ3Jr8HrwjqSNfNqkMeftywRb8r92Xk+32kXHtzi1THXnPSQYQbGg2HQsNPXE7tKUi7xFh0og==" hashValue="sBYFgqf73aZGDPp+cw7Z/v6CnpbcrhIOZdQ9rFtADQabeg7WUiI0slCf04hi2kYriEOa7ObqRtkZGp8HwNiy5A==" algorithmName="SHA-512" password="C758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dataValidations count="2">
    <dataValidation type="list" allowBlank="1" showInputMessage="1" showErrorMessage="1" error="Povolené sú hodnoty K, M." sqref="D150:D155">
      <formula1>"K, M"</formula1>
    </dataValidation>
    <dataValidation type="list" allowBlank="1" showInputMessage="1" showErrorMessage="1" error="Povolené sú hodnoty základná, znížená, nulová." sqref="N150:N15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DESKTOP-JMO2CFI\Dell2</dc:creator>
  <cp:lastModifiedBy>DESKTOP-JMO2CFI\Dell2</cp:lastModifiedBy>
  <dcterms:created xsi:type="dcterms:W3CDTF">2022-07-08T07:05:57Z</dcterms:created>
  <dcterms:modified xsi:type="dcterms:W3CDTF">2022-07-08T07:05:59Z</dcterms:modified>
</cp:coreProperties>
</file>